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2\64022063 Opočno pod Orlickými horami ON - SA část oprava\64022xxx Přílohy Výzvy + ZD\"/>
    </mc:Choice>
  </mc:AlternateContent>
  <bookViews>
    <workbookView xWindow="0" yWindow="0" windowWidth="24195" windowHeight="11760"/>
  </bookViews>
  <sheets>
    <sheet name="Rekapitulace stavby" sheetId="1" r:id="rId1"/>
    <sheet name="SO 01.1 - Demolice části ..." sheetId="2" r:id="rId2"/>
    <sheet name="SO 01.2 - uprava zpevněný..." sheetId="3" r:id="rId3"/>
    <sheet name="SO 02.1 - Stavební úpravy WC" sheetId="4" r:id="rId4"/>
    <sheet name="SO 02.2 - Oprava čekárny ..." sheetId="5" r:id="rId5"/>
    <sheet name="SO 02.3 - Oprava peróního..." sheetId="6" r:id="rId6"/>
    <sheet name="SO 02.4 - Oprava vnější o..." sheetId="7" r:id="rId7"/>
    <sheet name="SO 02.5 - Plocha pro kolo..." sheetId="8" r:id="rId8"/>
    <sheet name="SO 02.6 - oprava střechy" sheetId="9" r:id="rId9"/>
    <sheet name="SO 02.7 - Osazení kamerov..." sheetId="10" r:id="rId10"/>
    <sheet name="SO 04 - VRN" sheetId="11" r:id="rId11"/>
  </sheets>
  <definedNames>
    <definedName name="_xlnm._FilterDatabase" localSheetId="1" hidden="1">'SO 01.1 - Demolice části ...'!$C$127:$K$327</definedName>
    <definedName name="_xlnm._FilterDatabase" localSheetId="2" hidden="1">'SO 01.2 - uprava zpevněný...'!$C$124:$K$281</definedName>
    <definedName name="_xlnm._FilterDatabase" localSheetId="3" hidden="1">'SO 02.1 - Stavební úpravy WC'!$C$142:$K$1047</definedName>
    <definedName name="_xlnm._FilterDatabase" localSheetId="4" hidden="1">'SO 02.2 - Oprava čekárny ...'!$C$124:$K$257</definedName>
    <definedName name="_xlnm._FilterDatabase" localSheetId="5" hidden="1">'SO 02.3 - Oprava peróního...'!$C$133:$K$628</definedName>
    <definedName name="_xlnm._FilterDatabase" localSheetId="6" hidden="1">'SO 02.4 - Oprava vnější o...'!$C$128:$K$530</definedName>
    <definedName name="_xlnm._FilterDatabase" localSheetId="7" hidden="1">'SO 02.5 - Plocha pro kolo...'!$C$125:$K$233</definedName>
    <definedName name="_xlnm._FilterDatabase" localSheetId="8" hidden="1">'SO 02.6 - oprava střechy'!$C$122:$K$313</definedName>
    <definedName name="_xlnm._FilterDatabase" localSheetId="9" hidden="1">'SO 02.7 - Osazení kamerov...'!$C$117:$K$170</definedName>
    <definedName name="_xlnm._FilterDatabase" localSheetId="10" hidden="1">'SO 04 - VRN'!$C$120:$K$144</definedName>
    <definedName name="_xlnm.Print_Titles" localSheetId="0">'Rekapitulace stavby'!$92:$92</definedName>
    <definedName name="_xlnm.Print_Titles" localSheetId="1">'SO 01.1 - Demolice části ...'!$127:$127</definedName>
    <definedName name="_xlnm.Print_Titles" localSheetId="2">'SO 01.2 - uprava zpevněný...'!$124:$124</definedName>
    <definedName name="_xlnm.Print_Titles" localSheetId="3">'SO 02.1 - Stavební úpravy WC'!$142:$142</definedName>
    <definedName name="_xlnm.Print_Titles" localSheetId="4">'SO 02.2 - Oprava čekárny ...'!$124:$124</definedName>
    <definedName name="_xlnm.Print_Titles" localSheetId="5">'SO 02.3 - Oprava peróního...'!$133:$133</definedName>
    <definedName name="_xlnm.Print_Titles" localSheetId="6">'SO 02.4 - Oprava vnější o...'!$128:$128</definedName>
    <definedName name="_xlnm.Print_Titles" localSheetId="7">'SO 02.5 - Plocha pro kolo...'!$125:$125</definedName>
    <definedName name="_xlnm.Print_Titles" localSheetId="8">'SO 02.6 - oprava střechy'!$122:$122</definedName>
    <definedName name="_xlnm.Print_Titles" localSheetId="9">'SO 02.7 - Osazení kamerov...'!$117:$117</definedName>
    <definedName name="_xlnm.Print_Titles" localSheetId="10">'SO 04 - VRN'!$120:$120</definedName>
    <definedName name="_xlnm.Print_Area" localSheetId="0">'Rekapitulace stavby'!$D$4:$AO$76,'Rekapitulace stavby'!$C$82:$AQ$105</definedName>
    <definedName name="_xlnm.Print_Area" localSheetId="1">'SO 01.1 - Demolice části ...'!$C$4:$J$76,'SO 01.1 - Demolice části ...'!$C$82:$J$109,'SO 01.1 - Demolice části ...'!$C$115:$K$327</definedName>
    <definedName name="_xlnm.Print_Area" localSheetId="2">'SO 01.2 - uprava zpevněný...'!$C$4:$J$76,'SO 01.2 - uprava zpevněný...'!$C$82:$J$106,'SO 01.2 - uprava zpevněný...'!$C$112:$K$281</definedName>
    <definedName name="_xlnm.Print_Area" localSheetId="3">'SO 02.1 - Stavební úpravy WC'!$C$4:$J$76,'SO 02.1 - Stavební úpravy WC'!$C$82:$J$124,'SO 02.1 - Stavební úpravy WC'!$C$130:$K$1047</definedName>
    <definedName name="_xlnm.Print_Area" localSheetId="4">'SO 02.2 - Oprava čekárny ...'!$C$4:$J$76,'SO 02.2 - Oprava čekárny ...'!$C$82:$J$106,'SO 02.2 - Oprava čekárny ...'!$C$112:$K$257</definedName>
    <definedName name="_xlnm.Print_Area" localSheetId="5">'SO 02.3 - Oprava peróního...'!$C$4:$J$76,'SO 02.3 - Oprava peróního...'!$C$82:$J$115,'SO 02.3 - Oprava peróního...'!$C$121:$K$628</definedName>
    <definedName name="_xlnm.Print_Area" localSheetId="6">'SO 02.4 - Oprava vnější o...'!$C$4:$J$76,'SO 02.4 - Oprava vnější o...'!$C$82:$J$110,'SO 02.4 - Oprava vnější o...'!$C$116:$K$530</definedName>
    <definedName name="_xlnm.Print_Area" localSheetId="7">'SO 02.5 - Plocha pro kolo...'!$C$4:$J$76,'SO 02.5 - Plocha pro kolo...'!$C$82:$J$107,'SO 02.5 - Plocha pro kolo...'!$C$113:$K$233</definedName>
    <definedName name="_xlnm.Print_Area" localSheetId="8">'SO 02.6 - oprava střechy'!$C$4:$J$76,'SO 02.6 - oprava střechy'!$C$82:$J$104,'SO 02.6 - oprava střechy'!$C$110:$K$313</definedName>
    <definedName name="_xlnm.Print_Area" localSheetId="9">'SO 02.7 - Osazení kamerov...'!$C$4:$J$76,'SO 02.7 - Osazení kamerov...'!$C$82:$J$99,'SO 02.7 - Osazení kamerov...'!$C$105:$K$170</definedName>
    <definedName name="_xlnm.Print_Area" localSheetId="10">'SO 04 - VRN'!$C$4:$J$76,'SO 04 - VRN'!$C$82:$J$102,'SO 04 - VRN'!$C$108:$K$144</definedName>
  </definedNames>
  <calcPr calcId="162913"/>
</workbook>
</file>

<file path=xl/calcChain.xml><?xml version="1.0" encoding="utf-8"?>
<calcChain xmlns="http://schemas.openxmlformats.org/spreadsheetml/2006/main">
  <c r="J37" i="11" l="1"/>
  <c r="J36" i="11"/>
  <c r="AY104" i="1"/>
  <c r="J35" i="11"/>
  <c r="AX104" i="1" s="1"/>
  <c r="BI142" i="11"/>
  <c r="BH142" i="11"/>
  <c r="BG142" i="11"/>
  <c r="BF142" i="11"/>
  <c r="T142" i="11"/>
  <c r="R142" i="11"/>
  <c r="P142" i="11"/>
  <c r="BI139" i="11"/>
  <c r="BH139" i="11"/>
  <c r="BG139" i="11"/>
  <c r="BF139" i="11"/>
  <c r="T139" i="11"/>
  <c r="R139" i="11"/>
  <c r="P139" i="11"/>
  <c r="BI135" i="11"/>
  <c r="BH135" i="11"/>
  <c r="BG135" i="11"/>
  <c r="BF135" i="11"/>
  <c r="T135" i="11"/>
  <c r="T134" i="11" s="1"/>
  <c r="R135" i="11"/>
  <c r="R134" i="11"/>
  <c r="P135" i="11"/>
  <c r="P134" i="11" s="1"/>
  <c r="BI131" i="11"/>
  <c r="BH131" i="11"/>
  <c r="BG131" i="11"/>
  <c r="BF131" i="11"/>
  <c r="T131" i="11"/>
  <c r="T130" i="11"/>
  <c r="R131" i="11"/>
  <c r="R130" i="11" s="1"/>
  <c r="P131" i="11"/>
  <c r="P130" i="11"/>
  <c r="BI127" i="11"/>
  <c r="BH127" i="11"/>
  <c r="BG127" i="11"/>
  <c r="BF127" i="11"/>
  <c r="T127" i="11"/>
  <c r="R127" i="11"/>
  <c r="P127" i="11"/>
  <c r="BI124" i="11"/>
  <c r="BH124" i="11"/>
  <c r="BG124" i="11"/>
  <c r="BF124" i="11"/>
  <c r="T124" i="11"/>
  <c r="R124" i="11"/>
  <c r="P124" i="11"/>
  <c r="F115" i="11"/>
  <c r="E113" i="11"/>
  <c r="F89" i="11"/>
  <c r="E87" i="11"/>
  <c r="J24" i="11"/>
  <c r="E24" i="11"/>
  <c r="J92" i="11"/>
  <c r="J23" i="11"/>
  <c r="J21" i="11"/>
  <c r="E21" i="11"/>
  <c r="J117" i="11"/>
  <c r="J20" i="11"/>
  <c r="J18" i="11"/>
  <c r="E18" i="11"/>
  <c r="F118" i="11"/>
  <c r="J17" i="11"/>
  <c r="J15" i="11"/>
  <c r="E15" i="11"/>
  <c r="F91" i="11"/>
  <c r="J14" i="11"/>
  <c r="J12" i="11"/>
  <c r="J89" i="11" s="1"/>
  <c r="E7" i="11"/>
  <c r="E111" i="11" s="1"/>
  <c r="J37" i="10"/>
  <c r="J36" i="10"/>
  <c r="AY103" i="1"/>
  <c r="J35" i="10"/>
  <c r="AX103" i="1"/>
  <c r="BI169" i="10"/>
  <c r="BH169" i="10"/>
  <c r="BG169" i="10"/>
  <c r="BF169" i="10"/>
  <c r="T169" i="10"/>
  <c r="R169" i="10"/>
  <c r="P169" i="10"/>
  <c r="BI166" i="10"/>
  <c r="BH166" i="10"/>
  <c r="BG166" i="10"/>
  <c r="BF166" i="10"/>
  <c r="T166" i="10"/>
  <c r="R166" i="10"/>
  <c r="P166" i="10"/>
  <c r="BI164" i="10"/>
  <c r="BH164" i="10"/>
  <c r="BG164" i="10"/>
  <c r="BF164" i="10"/>
  <c r="T164" i="10"/>
  <c r="R164" i="10"/>
  <c r="P164" i="10"/>
  <c r="BI162" i="10"/>
  <c r="BH162" i="10"/>
  <c r="BG162" i="10"/>
  <c r="BF162" i="10"/>
  <c r="T162" i="10"/>
  <c r="R162" i="10"/>
  <c r="P162" i="10"/>
  <c r="BI159" i="10"/>
  <c r="BH159" i="10"/>
  <c r="BG159" i="10"/>
  <c r="BF159" i="10"/>
  <c r="T159" i="10"/>
  <c r="R159" i="10"/>
  <c r="P159" i="10"/>
  <c r="BI157" i="10"/>
  <c r="BH157" i="10"/>
  <c r="BG157" i="10"/>
  <c r="BF157" i="10"/>
  <c r="T157" i="10"/>
  <c r="R157" i="10"/>
  <c r="P157" i="10"/>
  <c r="BI155" i="10"/>
  <c r="BH155" i="10"/>
  <c r="BG155" i="10"/>
  <c r="BF155" i="10"/>
  <c r="T155" i="10"/>
  <c r="R155" i="10"/>
  <c r="P155" i="10"/>
  <c r="BI151" i="10"/>
  <c r="BH151" i="10"/>
  <c r="BG151" i="10"/>
  <c r="BF151" i="10"/>
  <c r="T151" i="10"/>
  <c r="R151" i="10"/>
  <c r="P151" i="10"/>
  <c r="BI140" i="10"/>
  <c r="BH140" i="10"/>
  <c r="BG140" i="10"/>
  <c r="BF140" i="10"/>
  <c r="T140" i="10"/>
  <c r="R140" i="10"/>
  <c r="P140" i="10"/>
  <c r="BI136" i="10"/>
  <c r="BH136" i="10"/>
  <c r="BG136" i="10"/>
  <c r="BF136" i="10"/>
  <c r="T136" i="10"/>
  <c r="R136" i="10"/>
  <c r="P136" i="10"/>
  <c r="BI129" i="10"/>
  <c r="BH129" i="10"/>
  <c r="BG129" i="10"/>
  <c r="BF129" i="10"/>
  <c r="T129" i="10"/>
  <c r="R129" i="10"/>
  <c r="P129" i="10"/>
  <c r="BI127" i="10"/>
  <c r="BH127" i="10"/>
  <c r="BG127" i="10"/>
  <c r="BF127" i="10"/>
  <c r="T127" i="10"/>
  <c r="R127" i="10"/>
  <c r="P127" i="10"/>
  <c r="BI121" i="10"/>
  <c r="BH121" i="10"/>
  <c r="BG121" i="10"/>
  <c r="BF121" i="10"/>
  <c r="T121" i="10"/>
  <c r="R121" i="10"/>
  <c r="P121" i="10"/>
  <c r="F112" i="10"/>
  <c r="E110" i="10"/>
  <c r="F89" i="10"/>
  <c r="E87" i="10"/>
  <c r="J24" i="10"/>
  <c r="E24" i="10"/>
  <c r="J115" i="10"/>
  <c r="J23" i="10"/>
  <c r="J21" i="10"/>
  <c r="E21" i="10"/>
  <c r="J91" i="10"/>
  <c r="J20" i="10"/>
  <c r="J18" i="10"/>
  <c r="E18" i="10"/>
  <c r="F115" i="10"/>
  <c r="J17" i="10"/>
  <c r="J15" i="10"/>
  <c r="E15" i="10"/>
  <c r="F91" i="10"/>
  <c r="J14" i="10"/>
  <c r="J12" i="10"/>
  <c r="J112" i="10" s="1"/>
  <c r="E7" i="10"/>
  <c r="E85" i="10" s="1"/>
  <c r="J37" i="9"/>
  <c r="J36" i="9"/>
  <c r="AY102" i="1"/>
  <c r="J35" i="9"/>
  <c r="AX102" i="1"/>
  <c r="BI311" i="9"/>
  <c r="BH311" i="9"/>
  <c r="BG311" i="9"/>
  <c r="BF311" i="9"/>
  <c r="T311" i="9"/>
  <c r="R311" i="9"/>
  <c r="P311" i="9"/>
  <c r="BI308" i="9"/>
  <c r="BH308" i="9"/>
  <c r="BG308" i="9"/>
  <c r="BF308" i="9"/>
  <c r="T308" i="9"/>
  <c r="R308" i="9"/>
  <c r="P308" i="9"/>
  <c r="BI305" i="9"/>
  <c r="BH305" i="9"/>
  <c r="BG305" i="9"/>
  <c r="BF305" i="9"/>
  <c r="T305" i="9"/>
  <c r="R305" i="9"/>
  <c r="P305" i="9"/>
  <c r="BI299" i="9"/>
  <c r="BH299" i="9"/>
  <c r="BG299" i="9"/>
  <c r="BF299" i="9"/>
  <c r="T299" i="9"/>
  <c r="R299" i="9"/>
  <c r="P299" i="9"/>
  <c r="BI296" i="9"/>
  <c r="BH296" i="9"/>
  <c r="BG296" i="9"/>
  <c r="BF296" i="9"/>
  <c r="T296" i="9"/>
  <c r="R296" i="9"/>
  <c r="P296" i="9"/>
  <c r="BI284" i="9"/>
  <c r="BH284" i="9"/>
  <c r="BG284" i="9"/>
  <c r="BF284" i="9"/>
  <c r="T284" i="9"/>
  <c r="R284" i="9"/>
  <c r="P284" i="9"/>
  <c r="BI281" i="9"/>
  <c r="BH281" i="9"/>
  <c r="BG281" i="9"/>
  <c r="BF281" i="9"/>
  <c r="T281" i="9"/>
  <c r="R281" i="9"/>
  <c r="P281" i="9"/>
  <c r="BI278" i="9"/>
  <c r="BH278" i="9"/>
  <c r="BG278" i="9"/>
  <c r="BF278" i="9"/>
  <c r="T278" i="9"/>
  <c r="R278" i="9"/>
  <c r="P278" i="9"/>
  <c r="BI275" i="9"/>
  <c r="BH275" i="9"/>
  <c r="BG275" i="9"/>
  <c r="BF275" i="9"/>
  <c r="T275" i="9"/>
  <c r="R275" i="9"/>
  <c r="P275" i="9"/>
  <c r="BI272" i="9"/>
  <c r="BH272" i="9"/>
  <c r="BG272" i="9"/>
  <c r="BF272" i="9"/>
  <c r="T272" i="9"/>
  <c r="R272" i="9"/>
  <c r="P272" i="9"/>
  <c r="BI267" i="9"/>
  <c r="BH267" i="9"/>
  <c r="BG267" i="9"/>
  <c r="BF267" i="9"/>
  <c r="T267" i="9"/>
  <c r="R267" i="9"/>
  <c r="P267" i="9"/>
  <c r="BI264" i="9"/>
  <c r="BH264" i="9"/>
  <c r="BG264" i="9"/>
  <c r="BF264" i="9"/>
  <c r="T264" i="9"/>
  <c r="R264" i="9"/>
  <c r="P264" i="9"/>
  <c r="BI248" i="9"/>
  <c r="BH248" i="9"/>
  <c r="BG248" i="9"/>
  <c r="BF248" i="9"/>
  <c r="T248" i="9"/>
  <c r="R248" i="9"/>
  <c r="P248" i="9"/>
  <c r="BI244" i="9"/>
  <c r="BH244" i="9"/>
  <c r="BG244" i="9"/>
  <c r="BF244" i="9"/>
  <c r="T244" i="9"/>
  <c r="R244" i="9"/>
  <c r="P244" i="9"/>
  <c r="BI241" i="9"/>
  <c r="BH241" i="9"/>
  <c r="BG241" i="9"/>
  <c r="BF241" i="9"/>
  <c r="T241" i="9"/>
  <c r="R241" i="9"/>
  <c r="P241" i="9"/>
  <c r="BI238" i="9"/>
  <c r="BH238" i="9"/>
  <c r="BG238" i="9"/>
  <c r="BF238" i="9"/>
  <c r="T238" i="9"/>
  <c r="R238" i="9"/>
  <c r="P238" i="9"/>
  <c r="BI236" i="9"/>
  <c r="BH236" i="9"/>
  <c r="BG236" i="9"/>
  <c r="BF236" i="9"/>
  <c r="T236" i="9"/>
  <c r="R236" i="9"/>
  <c r="P236" i="9"/>
  <c r="BI230" i="9"/>
  <c r="BH230" i="9"/>
  <c r="BG230" i="9"/>
  <c r="BF230" i="9"/>
  <c r="T230" i="9"/>
  <c r="R230" i="9"/>
  <c r="P230" i="9"/>
  <c r="BI226" i="9"/>
  <c r="BH226" i="9"/>
  <c r="BG226" i="9"/>
  <c r="BF226" i="9"/>
  <c r="T226" i="9"/>
  <c r="R226" i="9"/>
  <c r="P226" i="9"/>
  <c r="BI224" i="9"/>
  <c r="BH224" i="9"/>
  <c r="BG224" i="9"/>
  <c r="BF224" i="9"/>
  <c r="T224" i="9"/>
  <c r="R224" i="9"/>
  <c r="P224" i="9"/>
  <c r="BI221" i="9"/>
  <c r="BH221" i="9"/>
  <c r="BG221" i="9"/>
  <c r="BF221" i="9"/>
  <c r="T221" i="9"/>
  <c r="R221" i="9"/>
  <c r="P221" i="9"/>
  <c r="BI218" i="9"/>
  <c r="BH218" i="9"/>
  <c r="BG218" i="9"/>
  <c r="BF218" i="9"/>
  <c r="T218" i="9"/>
  <c r="R218" i="9"/>
  <c r="P218" i="9"/>
  <c r="BI215" i="9"/>
  <c r="BH215" i="9"/>
  <c r="BG215" i="9"/>
  <c r="BF215" i="9"/>
  <c r="T215" i="9"/>
  <c r="R215" i="9"/>
  <c r="P215" i="9"/>
  <c r="BI212" i="9"/>
  <c r="BH212" i="9"/>
  <c r="BG212" i="9"/>
  <c r="BF212" i="9"/>
  <c r="T212" i="9"/>
  <c r="R212" i="9"/>
  <c r="P212" i="9"/>
  <c r="BI209" i="9"/>
  <c r="BH209" i="9"/>
  <c r="BG209" i="9"/>
  <c r="BF209" i="9"/>
  <c r="T209" i="9"/>
  <c r="R209" i="9"/>
  <c r="P209" i="9"/>
  <c r="BI206" i="9"/>
  <c r="BH206" i="9"/>
  <c r="BG206" i="9"/>
  <c r="BF206" i="9"/>
  <c r="T206" i="9"/>
  <c r="R206" i="9"/>
  <c r="P206" i="9"/>
  <c r="BI203" i="9"/>
  <c r="BH203" i="9"/>
  <c r="BG203" i="9"/>
  <c r="BF203" i="9"/>
  <c r="T203" i="9"/>
  <c r="R203" i="9"/>
  <c r="P203" i="9"/>
  <c r="BI200" i="9"/>
  <c r="BH200" i="9"/>
  <c r="BG200" i="9"/>
  <c r="BF200" i="9"/>
  <c r="T200" i="9"/>
  <c r="R200" i="9"/>
  <c r="P200" i="9"/>
  <c r="BI197" i="9"/>
  <c r="BH197" i="9"/>
  <c r="BG197" i="9"/>
  <c r="BF197" i="9"/>
  <c r="T197" i="9"/>
  <c r="R197" i="9"/>
  <c r="P197" i="9"/>
  <c r="BI195" i="9"/>
  <c r="BH195" i="9"/>
  <c r="BG195" i="9"/>
  <c r="BF195" i="9"/>
  <c r="T195" i="9"/>
  <c r="R195" i="9"/>
  <c r="P195" i="9"/>
  <c r="BI189" i="9"/>
  <c r="BH189" i="9"/>
  <c r="BG189" i="9"/>
  <c r="BF189" i="9"/>
  <c r="T189" i="9"/>
  <c r="R189" i="9"/>
  <c r="P189" i="9"/>
  <c r="BI187" i="9"/>
  <c r="BH187" i="9"/>
  <c r="BG187" i="9"/>
  <c r="BF187" i="9"/>
  <c r="T187" i="9"/>
  <c r="R187" i="9"/>
  <c r="P187" i="9"/>
  <c r="BI179" i="9"/>
  <c r="BH179" i="9"/>
  <c r="BG179" i="9"/>
  <c r="BF179" i="9"/>
  <c r="T179" i="9"/>
  <c r="R179" i="9"/>
  <c r="P179" i="9"/>
  <c r="BI176" i="9"/>
  <c r="BH176" i="9"/>
  <c r="BG176" i="9"/>
  <c r="BF176" i="9"/>
  <c r="T176" i="9"/>
  <c r="R176" i="9"/>
  <c r="P176" i="9"/>
  <c r="BI168" i="9"/>
  <c r="BH168" i="9"/>
  <c r="BG168" i="9"/>
  <c r="BF168" i="9"/>
  <c r="T168" i="9"/>
  <c r="R168" i="9"/>
  <c r="P168" i="9"/>
  <c r="BI162" i="9"/>
  <c r="BH162" i="9"/>
  <c r="BG162" i="9"/>
  <c r="BF162" i="9"/>
  <c r="T162" i="9"/>
  <c r="R162" i="9"/>
  <c r="P162" i="9"/>
  <c r="BI158" i="9"/>
  <c r="BH158" i="9"/>
  <c r="BG158" i="9"/>
  <c r="BF158" i="9"/>
  <c r="T158" i="9"/>
  <c r="R158" i="9"/>
  <c r="P158" i="9"/>
  <c r="BI155" i="9"/>
  <c r="BH155" i="9"/>
  <c r="BG155" i="9"/>
  <c r="BF155" i="9"/>
  <c r="T155" i="9"/>
  <c r="R155" i="9"/>
  <c r="P155" i="9"/>
  <c r="BI151" i="9"/>
  <c r="BH151" i="9"/>
  <c r="BG151" i="9"/>
  <c r="BF151" i="9"/>
  <c r="T151" i="9"/>
  <c r="R151" i="9"/>
  <c r="P151" i="9"/>
  <c r="BI145" i="9"/>
  <c r="BH145" i="9"/>
  <c r="BG145" i="9"/>
  <c r="BF145" i="9"/>
  <c r="T145" i="9"/>
  <c r="R145" i="9"/>
  <c r="P145" i="9"/>
  <c r="BI140" i="9"/>
  <c r="BH140" i="9"/>
  <c r="BG140" i="9"/>
  <c r="BF140" i="9"/>
  <c r="T140" i="9"/>
  <c r="R140" i="9"/>
  <c r="P140" i="9"/>
  <c r="BI137" i="9"/>
  <c r="BH137" i="9"/>
  <c r="BG137" i="9"/>
  <c r="BF137" i="9"/>
  <c r="T137" i="9"/>
  <c r="R137" i="9"/>
  <c r="P137" i="9"/>
  <c r="BI132" i="9"/>
  <c r="BH132" i="9"/>
  <c r="BG132" i="9"/>
  <c r="BF132" i="9"/>
  <c r="T132" i="9"/>
  <c r="R132" i="9"/>
  <c r="P132" i="9"/>
  <c r="BI129" i="9"/>
  <c r="BH129" i="9"/>
  <c r="BG129" i="9"/>
  <c r="BF129" i="9"/>
  <c r="T129" i="9"/>
  <c r="R129" i="9"/>
  <c r="P129" i="9"/>
  <c r="BI126" i="9"/>
  <c r="BH126" i="9"/>
  <c r="BG126" i="9"/>
  <c r="BF126" i="9"/>
  <c r="T126" i="9"/>
  <c r="R126" i="9"/>
  <c r="P126" i="9"/>
  <c r="F117" i="9"/>
  <c r="E115" i="9"/>
  <c r="F89" i="9"/>
  <c r="E87" i="9"/>
  <c r="J24" i="9"/>
  <c r="E24" i="9"/>
  <c r="J120" i="9"/>
  <c r="J23" i="9"/>
  <c r="J21" i="9"/>
  <c r="E21" i="9"/>
  <c r="J91" i="9"/>
  <c r="J20" i="9"/>
  <c r="J18" i="9"/>
  <c r="E18" i="9"/>
  <c r="F92" i="9"/>
  <c r="J17" i="9"/>
  <c r="J15" i="9"/>
  <c r="E15" i="9"/>
  <c r="F119" i="9"/>
  <c r="J14" i="9"/>
  <c r="J12" i="9"/>
  <c r="J117" i="9" s="1"/>
  <c r="E7" i="9"/>
  <c r="E85" i="9" s="1"/>
  <c r="J37" i="8"/>
  <c r="J36" i="8"/>
  <c r="AY101" i="1"/>
  <c r="J35" i="8"/>
  <c r="AX101" i="1"/>
  <c r="BI231" i="8"/>
  <c r="BH231" i="8"/>
  <c r="BG231" i="8"/>
  <c r="BF231" i="8"/>
  <c r="T231" i="8"/>
  <c r="R231" i="8"/>
  <c r="P231" i="8"/>
  <c r="BI229" i="8"/>
  <c r="BH229" i="8"/>
  <c r="BG229" i="8"/>
  <c r="BF229" i="8"/>
  <c r="T229" i="8"/>
  <c r="R229" i="8"/>
  <c r="P229" i="8"/>
  <c r="BI226" i="8"/>
  <c r="BH226" i="8"/>
  <c r="BG226" i="8"/>
  <c r="BF226" i="8"/>
  <c r="T226" i="8"/>
  <c r="R226" i="8"/>
  <c r="P226" i="8"/>
  <c r="BI222" i="8"/>
  <c r="BH222" i="8"/>
  <c r="BG222" i="8"/>
  <c r="BF222" i="8"/>
  <c r="T222" i="8"/>
  <c r="R222" i="8"/>
  <c r="P222" i="8"/>
  <c r="BI218" i="8"/>
  <c r="BH218" i="8"/>
  <c r="BG218" i="8"/>
  <c r="BF218" i="8"/>
  <c r="T218" i="8"/>
  <c r="R218" i="8"/>
  <c r="P218" i="8"/>
  <c r="BI212" i="8"/>
  <c r="BH212" i="8"/>
  <c r="BG212" i="8"/>
  <c r="BF212" i="8"/>
  <c r="T212" i="8"/>
  <c r="R212" i="8"/>
  <c r="P212" i="8"/>
  <c r="BI207" i="8"/>
  <c r="BH207" i="8"/>
  <c r="BG207" i="8"/>
  <c r="BF207" i="8"/>
  <c r="T207" i="8"/>
  <c r="T206" i="8"/>
  <c r="R207" i="8"/>
  <c r="R206" i="8"/>
  <c r="P207" i="8"/>
  <c r="P206" i="8"/>
  <c r="BI203" i="8"/>
  <c r="BH203" i="8"/>
  <c r="BG203" i="8"/>
  <c r="BF203" i="8"/>
  <c r="T203" i="8"/>
  <c r="R203" i="8"/>
  <c r="P203" i="8"/>
  <c r="BI198" i="8"/>
  <c r="BH198" i="8"/>
  <c r="BG198" i="8"/>
  <c r="BF198" i="8"/>
  <c r="T198" i="8"/>
  <c r="R198" i="8"/>
  <c r="P198" i="8"/>
  <c r="BI195" i="8"/>
  <c r="BH195" i="8"/>
  <c r="BG195" i="8"/>
  <c r="BF195" i="8"/>
  <c r="T195" i="8"/>
  <c r="R195" i="8"/>
  <c r="P195" i="8"/>
  <c r="BI192" i="8"/>
  <c r="BH192" i="8"/>
  <c r="BG192" i="8"/>
  <c r="BF192" i="8"/>
  <c r="T192" i="8"/>
  <c r="R192" i="8"/>
  <c r="P192" i="8"/>
  <c r="BI189" i="8"/>
  <c r="BH189" i="8"/>
  <c r="BG189" i="8"/>
  <c r="BF189" i="8"/>
  <c r="T189" i="8"/>
  <c r="R189" i="8"/>
  <c r="P189" i="8"/>
  <c r="BI186" i="8"/>
  <c r="BH186" i="8"/>
  <c r="BG186" i="8"/>
  <c r="BF186" i="8"/>
  <c r="T186" i="8"/>
  <c r="R186" i="8"/>
  <c r="P186" i="8"/>
  <c r="BI181" i="8"/>
  <c r="BH181" i="8"/>
  <c r="BG181" i="8"/>
  <c r="BF181" i="8"/>
  <c r="T181" i="8"/>
  <c r="T175" i="8"/>
  <c r="R181" i="8"/>
  <c r="P181" i="8"/>
  <c r="P175" i="8"/>
  <c r="BI176" i="8"/>
  <c r="BH176" i="8"/>
  <c r="BG176" i="8"/>
  <c r="BF176" i="8"/>
  <c r="T176" i="8"/>
  <c r="R176" i="8"/>
  <c r="R175" i="8" s="1"/>
  <c r="P176" i="8"/>
  <c r="BI171" i="8"/>
  <c r="BH171" i="8"/>
  <c r="BG171" i="8"/>
  <c r="BF171" i="8"/>
  <c r="T171" i="8"/>
  <c r="R171" i="8"/>
  <c r="P171" i="8"/>
  <c r="BI168" i="8"/>
  <c r="BH168" i="8"/>
  <c r="BG168" i="8"/>
  <c r="BF168" i="8"/>
  <c r="T168" i="8"/>
  <c r="R168" i="8"/>
  <c r="P168" i="8"/>
  <c r="BI165" i="8"/>
  <c r="BH165" i="8"/>
  <c r="BG165" i="8"/>
  <c r="BF165" i="8"/>
  <c r="T165" i="8"/>
  <c r="R165" i="8"/>
  <c r="P165" i="8"/>
  <c r="BI159" i="8"/>
  <c r="BH159" i="8"/>
  <c r="BG159" i="8"/>
  <c r="BF159" i="8"/>
  <c r="T159" i="8"/>
  <c r="R159" i="8"/>
  <c r="P159" i="8"/>
  <c r="BI155" i="8"/>
  <c r="BH155" i="8"/>
  <c r="BG155" i="8"/>
  <c r="BF155" i="8"/>
  <c r="T155" i="8"/>
  <c r="R155" i="8"/>
  <c r="P155" i="8"/>
  <c r="BI150" i="8"/>
  <c r="BH150" i="8"/>
  <c r="BG150" i="8"/>
  <c r="BF150" i="8"/>
  <c r="T150" i="8"/>
  <c r="R150" i="8"/>
  <c r="P150" i="8"/>
  <c r="BI144" i="8"/>
  <c r="BH144" i="8"/>
  <c r="BG144" i="8"/>
  <c r="BF144" i="8"/>
  <c r="T144" i="8"/>
  <c r="R144" i="8"/>
  <c r="P144" i="8"/>
  <c r="BI138" i="8"/>
  <c r="BH138" i="8"/>
  <c r="BG138" i="8"/>
  <c r="BF138" i="8"/>
  <c r="T138" i="8"/>
  <c r="R138" i="8"/>
  <c r="P138" i="8"/>
  <c r="BI135" i="8"/>
  <c r="BH135" i="8"/>
  <c r="BG135" i="8"/>
  <c r="BF135" i="8"/>
  <c r="T135" i="8"/>
  <c r="R135" i="8"/>
  <c r="P135" i="8"/>
  <c r="BI129" i="8"/>
  <c r="BH129" i="8"/>
  <c r="BG129" i="8"/>
  <c r="BF129" i="8"/>
  <c r="T129" i="8"/>
  <c r="R129" i="8"/>
  <c r="P129" i="8"/>
  <c r="F120" i="8"/>
  <c r="E118" i="8"/>
  <c r="F89" i="8"/>
  <c r="E87" i="8"/>
  <c r="J24" i="8"/>
  <c r="E24" i="8"/>
  <c r="J92" i="8"/>
  <c r="J23" i="8"/>
  <c r="J21" i="8"/>
  <c r="E21" i="8"/>
  <c r="J91" i="8"/>
  <c r="J20" i="8"/>
  <c r="J18" i="8"/>
  <c r="E18" i="8"/>
  <c r="F92" i="8"/>
  <c r="J17" i="8"/>
  <c r="J15" i="8"/>
  <c r="E15" i="8"/>
  <c r="F91" i="8"/>
  <c r="J14" i="8"/>
  <c r="J12" i="8"/>
  <c r="J120" i="8" s="1"/>
  <c r="E7" i="8"/>
  <c r="E116" i="8" s="1"/>
  <c r="J37" i="7"/>
  <c r="J36" i="7"/>
  <c r="AY100" i="1"/>
  <c r="J35" i="7"/>
  <c r="AX100" i="1"/>
  <c r="BI525" i="7"/>
  <c r="BH525" i="7"/>
  <c r="BG525" i="7"/>
  <c r="BF525" i="7"/>
  <c r="T525" i="7"/>
  <c r="R525" i="7"/>
  <c r="P525" i="7"/>
  <c r="BI522" i="7"/>
  <c r="BH522" i="7"/>
  <c r="BG522" i="7"/>
  <c r="BF522" i="7"/>
  <c r="T522" i="7"/>
  <c r="R522" i="7"/>
  <c r="P522" i="7"/>
  <c r="BI519" i="7"/>
  <c r="BH519" i="7"/>
  <c r="BG519" i="7"/>
  <c r="BF519" i="7"/>
  <c r="T519" i="7"/>
  <c r="R519" i="7"/>
  <c r="P519" i="7"/>
  <c r="BI516" i="7"/>
  <c r="BH516" i="7"/>
  <c r="BG516" i="7"/>
  <c r="BF516" i="7"/>
  <c r="T516" i="7"/>
  <c r="R516" i="7"/>
  <c r="P516" i="7"/>
  <c r="BI511" i="7"/>
  <c r="BH511" i="7"/>
  <c r="BG511" i="7"/>
  <c r="BF511" i="7"/>
  <c r="T511" i="7"/>
  <c r="R511" i="7"/>
  <c r="P511" i="7"/>
  <c r="BI505" i="7"/>
  <c r="BH505" i="7"/>
  <c r="BG505" i="7"/>
  <c r="BF505" i="7"/>
  <c r="T505" i="7"/>
  <c r="R505" i="7"/>
  <c r="P505" i="7"/>
  <c r="BI501" i="7"/>
  <c r="BH501" i="7"/>
  <c r="BG501" i="7"/>
  <c r="BF501" i="7"/>
  <c r="T501" i="7"/>
  <c r="R501" i="7"/>
  <c r="P501" i="7"/>
  <c r="BI498" i="7"/>
  <c r="BH498" i="7"/>
  <c r="BG498" i="7"/>
  <c r="BF498" i="7"/>
  <c r="T498" i="7"/>
  <c r="R498" i="7"/>
  <c r="P498" i="7"/>
  <c r="BI495" i="7"/>
  <c r="BH495" i="7"/>
  <c r="BG495" i="7"/>
  <c r="BF495" i="7"/>
  <c r="T495" i="7"/>
  <c r="R495" i="7"/>
  <c r="P495" i="7"/>
  <c r="BI492" i="7"/>
  <c r="BH492" i="7"/>
  <c r="BG492" i="7"/>
  <c r="BF492" i="7"/>
  <c r="T492" i="7"/>
  <c r="R492" i="7"/>
  <c r="P492" i="7"/>
  <c r="BI489" i="7"/>
  <c r="BH489" i="7"/>
  <c r="BG489" i="7"/>
  <c r="BF489" i="7"/>
  <c r="T489" i="7"/>
  <c r="R489" i="7"/>
  <c r="P489" i="7"/>
  <c r="BI486" i="7"/>
  <c r="BH486" i="7"/>
  <c r="BG486" i="7"/>
  <c r="BF486" i="7"/>
  <c r="T486" i="7"/>
  <c r="R486" i="7"/>
  <c r="P486" i="7"/>
  <c r="BI483" i="7"/>
  <c r="BH483" i="7"/>
  <c r="BG483" i="7"/>
  <c r="BF483" i="7"/>
  <c r="T483" i="7"/>
  <c r="R483" i="7"/>
  <c r="P483" i="7"/>
  <c r="BI477" i="7"/>
  <c r="BH477" i="7"/>
  <c r="BG477" i="7"/>
  <c r="BF477" i="7"/>
  <c r="T477" i="7"/>
  <c r="R477" i="7"/>
  <c r="P477" i="7"/>
  <c r="BI471" i="7"/>
  <c r="BH471" i="7"/>
  <c r="BG471" i="7"/>
  <c r="BF471" i="7"/>
  <c r="T471" i="7"/>
  <c r="R471" i="7"/>
  <c r="P471" i="7"/>
  <c r="BI467" i="7"/>
  <c r="BH467" i="7"/>
  <c r="BG467" i="7"/>
  <c r="BF467" i="7"/>
  <c r="T467" i="7"/>
  <c r="R467" i="7"/>
  <c r="P467" i="7"/>
  <c r="BI458" i="7"/>
  <c r="BH458" i="7"/>
  <c r="BG458" i="7"/>
  <c r="BF458" i="7"/>
  <c r="T458" i="7"/>
  <c r="R458" i="7"/>
  <c r="P458" i="7"/>
  <c r="BI454" i="7"/>
  <c r="BH454" i="7"/>
  <c r="BG454" i="7"/>
  <c r="BF454" i="7"/>
  <c r="T454" i="7"/>
  <c r="R454" i="7"/>
  <c r="P454" i="7"/>
  <c r="BI444" i="7"/>
  <c r="BH444" i="7"/>
  <c r="BG444" i="7"/>
  <c r="BF444" i="7"/>
  <c r="T444" i="7"/>
  <c r="R444" i="7"/>
  <c r="P444" i="7"/>
  <c r="BI442" i="7"/>
  <c r="BH442" i="7"/>
  <c r="BG442" i="7"/>
  <c r="BF442" i="7"/>
  <c r="T442" i="7"/>
  <c r="R442" i="7"/>
  <c r="P442" i="7"/>
  <c r="BI439" i="7"/>
  <c r="BH439" i="7"/>
  <c r="BG439" i="7"/>
  <c r="BF439" i="7"/>
  <c r="T439" i="7"/>
  <c r="R439" i="7"/>
  <c r="P439" i="7"/>
  <c r="BI437" i="7"/>
  <c r="BH437" i="7"/>
  <c r="BG437" i="7"/>
  <c r="BF437" i="7"/>
  <c r="T437" i="7"/>
  <c r="R437" i="7"/>
  <c r="P437" i="7"/>
  <c r="BI435" i="7"/>
  <c r="BH435" i="7"/>
  <c r="BG435" i="7"/>
  <c r="BF435" i="7"/>
  <c r="T435" i="7"/>
  <c r="R435" i="7"/>
  <c r="P435" i="7"/>
  <c r="BI429" i="7"/>
  <c r="BH429" i="7"/>
  <c r="BG429" i="7"/>
  <c r="BF429" i="7"/>
  <c r="T429" i="7"/>
  <c r="R429" i="7"/>
  <c r="P429" i="7"/>
  <c r="BI425" i="7"/>
  <c r="BH425" i="7"/>
  <c r="BG425" i="7"/>
  <c r="BF425" i="7"/>
  <c r="T425" i="7"/>
  <c r="R425" i="7"/>
  <c r="P425" i="7"/>
  <c r="BI423" i="7"/>
  <c r="BH423" i="7"/>
  <c r="BG423" i="7"/>
  <c r="BF423" i="7"/>
  <c r="T423" i="7"/>
  <c r="R423" i="7"/>
  <c r="P423" i="7"/>
  <c r="BI418" i="7"/>
  <c r="BH418" i="7"/>
  <c r="BG418" i="7"/>
  <c r="BF418" i="7"/>
  <c r="T418" i="7"/>
  <c r="R418" i="7"/>
  <c r="P418" i="7"/>
  <c r="BI413" i="7"/>
  <c r="BH413" i="7"/>
  <c r="BG413" i="7"/>
  <c r="BF413" i="7"/>
  <c r="T413" i="7"/>
  <c r="R413" i="7"/>
  <c r="P413" i="7"/>
  <c r="BI408" i="7"/>
  <c r="BH408" i="7"/>
  <c r="BG408" i="7"/>
  <c r="BF408" i="7"/>
  <c r="T408" i="7"/>
  <c r="T407" i="7" s="1"/>
  <c r="R408" i="7"/>
  <c r="R407" i="7" s="1"/>
  <c r="P408" i="7"/>
  <c r="P407" i="7" s="1"/>
  <c r="BI404" i="7"/>
  <c r="BH404" i="7"/>
  <c r="BG404" i="7"/>
  <c r="BF404" i="7"/>
  <c r="T404" i="7"/>
  <c r="R404" i="7"/>
  <c r="P404" i="7"/>
  <c r="BI401" i="7"/>
  <c r="BH401" i="7"/>
  <c r="BG401" i="7"/>
  <c r="BF401" i="7"/>
  <c r="T401" i="7"/>
  <c r="R401" i="7"/>
  <c r="P401" i="7"/>
  <c r="BI396" i="7"/>
  <c r="BH396" i="7"/>
  <c r="BG396" i="7"/>
  <c r="BF396" i="7"/>
  <c r="T396" i="7"/>
  <c r="R396" i="7"/>
  <c r="P396" i="7"/>
  <c r="BI390" i="7"/>
  <c r="BH390" i="7"/>
  <c r="BG390" i="7"/>
  <c r="BF390" i="7"/>
  <c r="T390" i="7"/>
  <c r="R390" i="7"/>
  <c r="P390" i="7"/>
  <c r="BI387" i="7"/>
  <c r="BH387" i="7"/>
  <c r="BG387" i="7"/>
  <c r="BF387" i="7"/>
  <c r="T387" i="7"/>
  <c r="R387" i="7"/>
  <c r="P387" i="7"/>
  <c r="BI381" i="7"/>
  <c r="BH381" i="7"/>
  <c r="BG381" i="7"/>
  <c r="BF381" i="7"/>
  <c r="T381" i="7"/>
  <c r="R381" i="7"/>
  <c r="P381" i="7"/>
  <c r="BI376" i="7"/>
  <c r="BH376" i="7"/>
  <c r="BG376" i="7"/>
  <c r="BF376" i="7"/>
  <c r="T376" i="7"/>
  <c r="R376" i="7"/>
  <c r="P376" i="7"/>
  <c r="BI372" i="7"/>
  <c r="BH372" i="7"/>
  <c r="BG372" i="7"/>
  <c r="BF372" i="7"/>
  <c r="T372" i="7"/>
  <c r="R372" i="7"/>
  <c r="P372" i="7"/>
  <c r="BI370" i="7"/>
  <c r="BH370" i="7"/>
  <c r="BG370" i="7"/>
  <c r="BF370" i="7"/>
  <c r="T370" i="7"/>
  <c r="R370" i="7"/>
  <c r="P370" i="7"/>
  <c r="BI367" i="7"/>
  <c r="BH367" i="7"/>
  <c r="BG367" i="7"/>
  <c r="BF367" i="7"/>
  <c r="T367" i="7"/>
  <c r="R367" i="7"/>
  <c r="P367" i="7"/>
  <c r="BI363" i="7"/>
  <c r="BH363" i="7"/>
  <c r="BG363" i="7"/>
  <c r="BF363" i="7"/>
  <c r="T363" i="7"/>
  <c r="R363" i="7"/>
  <c r="P363" i="7"/>
  <c r="BI361" i="7"/>
  <c r="BH361" i="7"/>
  <c r="BG361" i="7"/>
  <c r="BF361" i="7"/>
  <c r="T361" i="7"/>
  <c r="R361" i="7"/>
  <c r="P361" i="7"/>
  <c r="BI359" i="7"/>
  <c r="BH359" i="7"/>
  <c r="BG359" i="7"/>
  <c r="BF359" i="7"/>
  <c r="T359" i="7"/>
  <c r="R359" i="7"/>
  <c r="P359" i="7"/>
  <c r="BI356" i="7"/>
  <c r="BH356" i="7"/>
  <c r="BG356" i="7"/>
  <c r="BF356" i="7"/>
  <c r="T356" i="7"/>
  <c r="R356" i="7"/>
  <c r="P356" i="7"/>
  <c r="BI354" i="7"/>
  <c r="BH354" i="7"/>
  <c r="BG354" i="7"/>
  <c r="BF354" i="7"/>
  <c r="T354" i="7"/>
  <c r="R354" i="7"/>
  <c r="P354" i="7"/>
  <c r="BI351" i="7"/>
  <c r="BH351" i="7"/>
  <c r="BG351" i="7"/>
  <c r="BF351" i="7"/>
  <c r="T351" i="7"/>
  <c r="R351" i="7"/>
  <c r="P351" i="7"/>
  <c r="BI347" i="7"/>
  <c r="BH347" i="7"/>
  <c r="BG347" i="7"/>
  <c r="BF347" i="7"/>
  <c r="T347" i="7"/>
  <c r="R347" i="7"/>
  <c r="P347" i="7"/>
  <c r="BI341" i="7"/>
  <c r="BH341" i="7"/>
  <c r="BG341" i="7"/>
  <c r="BF341" i="7"/>
  <c r="T341" i="7"/>
  <c r="R341" i="7"/>
  <c r="P341" i="7"/>
  <c r="BI339" i="7"/>
  <c r="BH339" i="7"/>
  <c r="BG339" i="7"/>
  <c r="BF339" i="7"/>
  <c r="T339" i="7"/>
  <c r="R339" i="7"/>
  <c r="P339" i="7"/>
  <c r="BI331" i="7"/>
  <c r="BH331" i="7"/>
  <c r="BG331" i="7"/>
  <c r="BF331" i="7"/>
  <c r="T331" i="7"/>
  <c r="R331" i="7"/>
  <c r="P331" i="7"/>
  <c r="BI327" i="7"/>
  <c r="BH327" i="7"/>
  <c r="BG327" i="7"/>
  <c r="BF327" i="7"/>
  <c r="T327" i="7"/>
  <c r="R327" i="7"/>
  <c r="P327" i="7"/>
  <c r="BI321" i="7"/>
  <c r="BH321" i="7"/>
  <c r="BG321" i="7"/>
  <c r="BF321" i="7"/>
  <c r="T321" i="7"/>
  <c r="R321" i="7"/>
  <c r="P321" i="7"/>
  <c r="BI315" i="7"/>
  <c r="BH315" i="7"/>
  <c r="BG315" i="7"/>
  <c r="BF315" i="7"/>
  <c r="T315" i="7"/>
  <c r="R315" i="7"/>
  <c r="P315" i="7"/>
  <c r="BI312" i="7"/>
  <c r="BH312" i="7"/>
  <c r="BG312" i="7"/>
  <c r="BF312" i="7"/>
  <c r="T312" i="7"/>
  <c r="R312" i="7"/>
  <c r="P312" i="7"/>
  <c r="BI310" i="7"/>
  <c r="BH310" i="7"/>
  <c r="BG310" i="7"/>
  <c r="BF310" i="7"/>
  <c r="T310" i="7"/>
  <c r="R310" i="7"/>
  <c r="P310" i="7"/>
  <c r="BI307" i="7"/>
  <c r="BH307" i="7"/>
  <c r="BG307" i="7"/>
  <c r="BF307" i="7"/>
  <c r="T307" i="7"/>
  <c r="R307" i="7"/>
  <c r="P307" i="7"/>
  <c r="BI302" i="7"/>
  <c r="BH302" i="7"/>
  <c r="BG302" i="7"/>
  <c r="BF302" i="7"/>
  <c r="T302" i="7"/>
  <c r="T301" i="7"/>
  <c r="R302" i="7"/>
  <c r="R301" i="7"/>
  <c r="P302" i="7"/>
  <c r="P301" i="7"/>
  <c r="BI298" i="7"/>
  <c r="BH298" i="7"/>
  <c r="BG298" i="7"/>
  <c r="BF298" i="7"/>
  <c r="T298" i="7"/>
  <c r="R298" i="7"/>
  <c r="P298" i="7"/>
  <c r="BI293" i="7"/>
  <c r="BH293" i="7"/>
  <c r="BG293" i="7"/>
  <c r="BF293" i="7"/>
  <c r="T293" i="7"/>
  <c r="R293" i="7"/>
  <c r="P293" i="7"/>
  <c r="BI290" i="7"/>
  <c r="BH290" i="7"/>
  <c r="BG290" i="7"/>
  <c r="BF290" i="7"/>
  <c r="T290" i="7"/>
  <c r="R290" i="7"/>
  <c r="P290" i="7"/>
  <c r="BI287" i="7"/>
  <c r="BH287" i="7"/>
  <c r="BG287" i="7"/>
  <c r="BF287" i="7"/>
  <c r="T287" i="7"/>
  <c r="R287" i="7"/>
  <c r="P287" i="7"/>
  <c r="BI284" i="7"/>
  <c r="BH284" i="7"/>
  <c r="BG284" i="7"/>
  <c r="BF284" i="7"/>
  <c r="T284" i="7"/>
  <c r="R284" i="7"/>
  <c r="P284" i="7"/>
  <c r="BI281" i="7"/>
  <c r="BH281" i="7"/>
  <c r="BG281" i="7"/>
  <c r="BF281" i="7"/>
  <c r="T281" i="7"/>
  <c r="R281" i="7"/>
  <c r="P281" i="7"/>
  <c r="BI277" i="7"/>
  <c r="BH277" i="7"/>
  <c r="BG277" i="7"/>
  <c r="BF277" i="7"/>
  <c r="T277" i="7"/>
  <c r="R277" i="7"/>
  <c r="P277" i="7"/>
  <c r="BI271" i="7"/>
  <c r="BH271" i="7"/>
  <c r="BG271" i="7"/>
  <c r="BF271" i="7"/>
  <c r="T271" i="7"/>
  <c r="R271" i="7"/>
  <c r="P271" i="7"/>
  <c r="BI265" i="7"/>
  <c r="BH265" i="7"/>
  <c r="BG265" i="7"/>
  <c r="BF265" i="7"/>
  <c r="T265" i="7"/>
  <c r="R265" i="7"/>
  <c r="P265" i="7"/>
  <c r="BI263" i="7"/>
  <c r="BH263" i="7"/>
  <c r="BG263" i="7"/>
  <c r="BF263" i="7"/>
  <c r="T263" i="7"/>
  <c r="R263" i="7"/>
  <c r="P263" i="7"/>
  <c r="BI257" i="7"/>
  <c r="BH257" i="7"/>
  <c r="BG257" i="7"/>
  <c r="BF257" i="7"/>
  <c r="T257" i="7"/>
  <c r="R257" i="7"/>
  <c r="P257" i="7"/>
  <c r="BI249" i="7"/>
  <c r="BH249" i="7"/>
  <c r="BG249" i="7"/>
  <c r="BF249" i="7"/>
  <c r="T249" i="7"/>
  <c r="R249" i="7"/>
  <c r="P249" i="7"/>
  <c r="BI246" i="7"/>
  <c r="BH246" i="7"/>
  <c r="BG246" i="7"/>
  <c r="BF246" i="7"/>
  <c r="T246" i="7"/>
  <c r="R246" i="7"/>
  <c r="P246" i="7"/>
  <c r="BI241" i="7"/>
  <c r="BH241" i="7"/>
  <c r="BG241" i="7"/>
  <c r="BF241" i="7"/>
  <c r="T241" i="7"/>
  <c r="R241" i="7"/>
  <c r="P241" i="7"/>
  <c r="BI238" i="7"/>
  <c r="BH238" i="7"/>
  <c r="BG238" i="7"/>
  <c r="BF238" i="7"/>
  <c r="T238" i="7"/>
  <c r="R238" i="7"/>
  <c r="P238" i="7"/>
  <c r="BI235" i="7"/>
  <c r="BH235" i="7"/>
  <c r="BG235" i="7"/>
  <c r="BF235" i="7"/>
  <c r="T235" i="7"/>
  <c r="R235" i="7"/>
  <c r="P235" i="7"/>
  <c r="BI232" i="7"/>
  <c r="BH232" i="7"/>
  <c r="BG232" i="7"/>
  <c r="BF232" i="7"/>
  <c r="T232" i="7"/>
  <c r="R232" i="7"/>
  <c r="P232" i="7"/>
  <c r="BI229" i="7"/>
  <c r="BH229" i="7"/>
  <c r="BG229" i="7"/>
  <c r="BF229" i="7"/>
  <c r="T229" i="7"/>
  <c r="R229" i="7"/>
  <c r="P229" i="7"/>
  <c r="BI224" i="7"/>
  <c r="BH224" i="7"/>
  <c r="BG224" i="7"/>
  <c r="BF224" i="7"/>
  <c r="T224" i="7"/>
  <c r="R224" i="7"/>
  <c r="P224" i="7"/>
  <c r="BI221" i="7"/>
  <c r="BH221" i="7"/>
  <c r="BG221" i="7"/>
  <c r="BF221" i="7"/>
  <c r="T221" i="7"/>
  <c r="R221" i="7"/>
  <c r="P221" i="7"/>
  <c r="BI218" i="7"/>
  <c r="BH218" i="7"/>
  <c r="BG218" i="7"/>
  <c r="BF218" i="7"/>
  <c r="T218" i="7"/>
  <c r="R218" i="7"/>
  <c r="P218" i="7"/>
  <c r="BI213" i="7"/>
  <c r="BH213" i="7"/>
  <c r="BG213" i="7"/>
  <c r="BF213" i="7"/>
  <c r="T213" i="7"/>
  <c r="R213" i="7"/>
  <c r="P213" i="7"/>
  <c r="BI208" i="7"/>
  <c r="BH208" i="7"/>
  <c r="BG208" i="7"/>
  <c r="BF208" i="7"/>
  <c r="T208" i="7"/>
  <c r="R208" i="7"/>
  <c r="P208" i="7"/>
  <c r="BI206" i="7"/>
  <c r="BH206" i="7"/>
  <c r="BG206" i="7"/>
  <c r="BF206" i="7"/>
  <c r="T206" i="7"/>
  <c r="R206" i="7"/>
  <c r="P206" i="7"/>
  <c r="BI200" i="7"/>
  <c r="BH200" i="7"/>
  <c r="BG200" i="7"/>
  <c r="BF200" i="7"/>
  <c r="T200" i="7"/>
  <c r="R200" i="7"/>
  <c r="P200" i="7"/>
  <c r="BI198" i="7"/>
  <c r="BH198" i="7"/>
  <c r="BG198" i="7"/>
  <c r="BF198" i="7"/>
  <c r="T198" i="7"/>
  <c r="R198" i="7"/>
  <c r="P198" i="7"/>
  <c r="BI193" i="7"/>
  <c r="BH193" i="7"/>
  <c r="BG193" i="7"/>
  <c r="BF193" i="7"/>
  <c r="T193" i="7"/>
  <c r="R193" i="7"/>
  <c r="P193" i="7"/>
  <c r="BI191" i="7"/>
  <c r="BH191" i="7"/>
  <c r="BG191" i="7"/>
  <c r="BF191" i="7"/>
  <c r="T191" i="7"/>
  <c r="R191" i="7"/>
  <c r="P191" i="7"/>
  <c r="BI186" i="7"/>
  <c r="BH186" i="7"/>
  <c r="BG186" i="7"/>
  <c r="BF186" i="7"/>
  <c r="T186" i="7"/>
  <c r="R186" i="7"/>
  <c r="P186" i="7"/>
  <c r="BI178" i="7"/>
  <c r="BH178" i="7"/>
  <c r="BG178" i="7"/>
  <c r="BF178" i="7"/>
  <c r="T178" i="7"/>
  <c r="R178" i="7"/>
  <c r="P178" i="7"/>
  <c r="BI173" i="7"/>
  <c r="BH173" i="7"/>
  <c r="BG173" i="7"/>
  <c r="BF173" i="7"/>
  <c r="T173" i="7"/>
  <c r="R173" i="7"/>
  <c r="P173" i="7"/>
  <c r="BI170" i="7"/>
  <c r="BH170" i="7"/>
  <c r="BG170" i="7"/>
  <c r="BF170" i="7"/>
  <c r="T170" i="7"/>
  <c r="R170" i="7"/>
  <c r="P170" i="7"/>
  <c r="BI167" i="7"/>
  <c r="BH167" i="7"/>
  <c r="BG167" i="7"/>
  <c r="BF167" i="7"/>
  <c r="T167" i="7"/>
  <c r="R167" i="7"/>
  <c r="P167" i="7"/>
  <c r="BI164" i="7"/>
  <c r="BH164" i="7"/>
  <c r="BG164" i="7"/>
  <c r="BF164" i="7"/>
  <c r="T164" i="7"/>
  <c r="R164" i="7"/>
  <c r="P164" i="7"/>
  <c r="BI158" i="7"/>
  <c r="BH158" i="7"/>
  <c r="BG158" i="7"/>
  <c r="BF158" i="7"/>
  <c r="T158" i="7"/>
  <c r="R158" i="7"/>
  <c r="P158" i="7"/>
  <c r="BI155" i="7"/>
  <c r="BH155" i="7"/>
  <c r="BG155" i="7"/>
  <c r="BF155" i="7"/>
  <c r="T155" i="7"/>
  <c r="R155" i="7"/>
  <c r="P155" i="7"/>
  <c r="BI152" i="7"/>
  <c r="BH152" i="7"/>
  <c r="BG152" i="7"/>
  <c r="BF152" i="7"/>
  <c r="T152" i="7"/>
  <c r="R152" i="7"/>
  <c r="P152" i="7"/>
  <c r="BI147" i="7"/>
  <c r="BH147" i="7"/>
  <c r="BG147" i="7"/>
  <c r="BF147" i="7"/>
  <c r="T147" i="7"/>
  <c r="R147" i="7"/>
  <c r="P147" i="7"/>
  <c r="BI143" i="7"/>
  <c r="BH143" i="7"/>
  <c r="BG143" i="7"/>
  <c r="BF143" i="7"/>
  <c r="T143" i="7"/>
  <c r="R143" i="7"/>
  <c r="P143" i="7"/>
  <c r="BI137" i="7"/>
  <c r="BH137" i="7"/>
  <c r="BG137" i="7"/>
  <c r="BF137" i="7"/>
  <c r="T137" i="7"/>
  <c r="R137" i="7"/>
  <c r="P137" i="7"/>
  <c r="BI132" i="7"/>
  <c r="BH132" i="7"/>
  <c r="BG132" i="7"/>
  <c r="BF132" i="7"/>
  <c r="T132" i="7"/>
  <c r="R132" i="7"/>
  <c r="P132" i="7"/>
  <c r="F123" i="7"/>
  <c r="E121" i="7"/>
  <c r="F89" i="7"/>
  <c r="E87" i="7"/>
  <c r="J24" i="7"/>
  <c r="E24" i="7"/>
  <c r="J92" i="7"/>
  <c r="J23" i="7"/>
  <c r="J21" i="7"/>
  <c r="E21" i="7"/>
  <c r="J125" i="7"/>
  <c r="J20" i="7"/>
  <c r="J18" i="7"/>
  <c r="E18" i="7"/>
  <c r="F126" i="7"/>
  <c r="J17" i="7"/>
  <c r="J15" i="7"/>
  <c r="E15" i="7"/>
  <c r="F125" i="7"/>
  <c r="J14" i="7"/>
  <c r="J12" i="7"/>
  <c r="J123" i="7" s="1"/>
  <c r="E7" i="7"/>
  <c r="E119" i="7" s="1"/>
  <c r="J37" i="6"/>
  <c r="J36" i="6"/>
  <c r="AY99" i="1"/>
  <c r="J35" i="6"/>
  <c r="AX99" i="1"/>
  <c r="BI626" i="6"/>
  <c r="BH626" i="6"/>
  <c r="BG626" i="6"/>
  <c r="BF626" i="6"/>
  <c r="T626" i="6"/>
  <c r="R626" i="6"/>
  <c r="P626" i="6"/>
  <c r="BI623" i="6"/>
  <c r="BH623" i="6"/>
  <c r="BG623" i="6"/>
  <c r="BF623" i="6"/>
  <c r="T623" i="6"/>
  <c r="R623" i="6"/>
  <c r="P623" i="6"/>
  <c r="BI620" i="6"/>
  <c r="BH620" i="6"/>
  <c r="BG620" i="6"/>
  <c r="BF620" i="6"/>
  <c r="T620" i="6"/>
  <c r="R620" i="6"/>
  <c r="P620" i="6"/>
  <c r="BI617" i="6"/>
  <c r="BH617" i="6"/>
  <c r="BG617" i="6"/>
  <c r="BF617" i="6"/>
  <c r="T617" i="6"/>
  <c r="R617" i="6"/>
  <c r="P617" i="6"/>
  <c r="BI609" i="6"/>
  <c r="BH609" i="6"/>
  <c r="BG609" i="6"/>
  <c r="BF609" i="6"/>
  <c r="T609" i="6"/>
  <c r="R609" i="6"/>
  <c r="P609" i="6"/>
  <c r="BI606" i="6"/>
  <c r="BH606" i="6"/>
  <c r="BG606" i="6"/>
  <c r="BF606" i="6"/>
  <c r="T606" i="6"/>
  <c r="R606" i="6"/>
  <c r="P606" i="6"/>
  <c r="BI600" i="6"/>
  <c r="BH600" i="6"/>
  <c r="BG600" i="6"/>
  <c r="BF600" i="6"/>
  <c r="T600" i="6"/>
  <c r="R600" i="6"/>
  <c r="P600" i="6"/>
  <c r="BI597" i="6"/>
  <c r="BH597" i="6"/>
  <c r="BG597" i="6"/>
  <c r="BF597" i="6"/>
  <c r="T597" i="6"/>
  <c r="R597" i="6"/>
  <c r="P597" i="6"/>
  <c r="BI595" i="6"/>
  <c r="BH595" i="6"/>
  <c r="BG595" i="6"/>
  <c r="BF595" i="6"/>
  <c r="T595" i="6"/>
  <c r="R595" i="6"/>
  <c r="P595" i="6"/>
  <c r="BI592" i="6"/>
  <c r="BH592" i="6"/>
  <c r="BG592" i="6"/>
  <c r="BF592" i="6"/>
  <c r="T592" i="6"/>
  <c r="R592" i="6"/>
  <c r="P592" i="6"/>
  <c r="BI589" i="6"/>
  <c r="BH589" i="6"/>
  <c r="BG589" i="6"/>
  <c r="BF589" i="6"/>
  <c r="T589" i="6"/>
  <c r="R589" i="6"/>
  <c r="P589" i="6"/>
  <c r="BI587" i="6"/>
  <c r="BH587" i="6"/>
  <c r="BG587" i="6"/>
  <c r="BF587" i="6"/>
  <c r="T587" i="6"/>
  <c r="R587" i="6"/>
  <c r="P587" i="6"/>
  <c r="BI584" i="6"/>
  <c r="BH584" i="6"/>
  <c r="BG584" i="6"/>
  <c r="BF584" i="6"/>
  <c r="T584" i="6"/>
  <c r="R584" i="6"/>
  <c r="P584" i="6"/>
  <c r="BI580" i="6"/>
  <c r="BH580" i="6"/>
  <c r="BG580" i="6"/>
  <c r="BF580" i="6"/>
  <c r="T580" i="6"/>
  <c r="R580" i="6"/>
  <c r="P580" i="6"/>
  <c r="BI577" i="6"/>
  <c r="BH577" i="6"/>
  <c r="BG577" i="6"/>
  <c r="BF577" i="6"/>
  <c r="T577" i="6"/>
  <c r="R577" i="6"/>
  <c r="P577" i="6"/>
  <c r="BI571" i="6"/>
  <c r="BH571" i="6"/>
  <c r="BG571" i="6"/>
  <c r="BF571" i="6"/>
  <c r="T571" i="6"/>
  <c r="R571" i="6"/>
  <c r="P571" i="6"/>
  <c r="BI569" i="6"/>
  <c r="BH569" i="6"/>
  <c r="BG569" i="6"/>
  <c r="BF569" i="6"/>
  <c r="T569" i="6"/>
  <c r="R569" i="6"/>
  <c r="P569" i="6"/>
  <c r="BI567" i="6"/>
  <c r="BH567" i="6"/>
  <c r="BG567" i="6"/>
  <c r="BF567" i="6"/>
  <c r="T567" i="6"/>
  <c r="R567" i="6"/>
  <c r="P567" i="6"/>
  <c r="BI565" i="6"/>
  <c r="BH565" i="6"/>
  <c r="BG565" i="6"/>
  <c r="BF565" i="6"/>
  <c r="T565" i="6"/>
  <c r="R565" i="6"/>
  <c r="P565" i="6"/>
  <c r="BI563" i="6"/>
  <c r="BH563" i="6"/>
  <c r="BG563" i="6"/>
  <c r="BF563" i="6"/>
  <c r="T563" i="6"/>
  <c r="R563" i="6"/>
  <c r="P563" i="6"/>
  <c r="BI556" i="6"/>
  <c r="BH556" i="6"/>
  <c r="BG556" i="6"/>
  <c r="BF556" i="6"/>
  <c r="T556" i="6"/>
  <c r="R556" i="6"/>
  <c r="P556" i="6"/>
  <c r="BI554" i="6"/>
  <c r="BH554" i="6"/>
  <c r="BG554" i="6"/>
  <c r="BF554" i="6"/>
  <c r="T554" i="6"/>
  <c r="R554" i="6"/>
  <c r="P554" i="6"/>
  <c r="BI548" i="6"/>
  <c r="BH548" i="6"/>
  <c r="BG548" i="6"/>
  <c r="BF548" i="6"/>
  <c r="T548" i="6"/>
  <c r="R548" i="6"/>
  <c r="P548" i="6"/>
  <c r="BI544" i="6"/>
  <c r="BH544" i="6"/>
  <c r="BG544" i="6"/>
  <c r="BF544" i="6"/>
  <c r="T544" i="6"/>
  <c r="R544" i="6"/>
  <c r="P544" i="6"/>
  <c r="BI542" i="6"/>
  <c r="BH542" i="6"/>
  <c r="BG542" i="6"/>
  <c r="BF542" i="6"/>
  <c r="T542" i="6"/>
  <c r="R542" i="6"/>
  <c r="P542" i="6"/>
  <c r="BI538" i="6"/>
  <c r="BH538" i="6"/>
  <c r="BG538" i="6"/>
  <c r="BF538" i="6"/>
  <c r="T538" i="6"/>
  <c r="R538" i="6"/>
  <c r="P538" i="6"/>
  <c r="BI535" i="6"/>
  <c r="BH535" i="6"/>
  <c r="BG535" i="6"/>
  <c r="BF535" i="6"/>
  <c r="T535" i="6"/>
  <c r="R535" i="6"/>
  <c r="P535" i="6"/>
  <c r="BI532" i="6"/>
  <c r="BH532" i="6"/>
  <c r="BG532" i="6"/>
  <c r="BF532" i="6"/>
  <c r="T532" i="6"/>
  <c r="R532" i="6"/>
  <c r="P532" i="6"/>
  <c r="BI529" i="6"/>
  <c r="BH529" i="6"/>
  <c r="BG529" i="6"/>
  <c r="BF529" i="6"/>
  <c r="T529" i="6"/>
  <c r="R529" i="6"/>
  <c r="P529" i="6"/>
  <c r="BI526" i="6"/>
  <c r="BH526" i="6"/>
  <c r="BG526" i="6"/>
  <c r="BF526" i="6"/>
  <c r="T526" i="6"/>
  <c r="R526" i="6"/>
  <c r="P526" i="6"/>
  <c r="BI523" i="6"/>
  <c r="BH523" i="6"/>
  <c r="BG523" i="6"/>
  <c r="BF523" i="6"/>
  <c r="T523" i="6"/>
  <c r="R523" i="6"/>
  <c r="P523" i="6"/>
  <c r="BI520" i="6"/>
  <c r="BH520" i="6"/>
  <c r="BG520" i="6"/>
  <c r="BF520" i="6"/>
  <c r="T520" i="6"/>
  <c r="R520" i="6"/>
  <c r="P520" i="6"/>
  <c r="BI515" i="6"/>
  <c r="BH515" i="6"/>
  <c r="BG515" i="6"/>
  <c r="BF515" i="6"/>
  <c r="T515" i="6"/>
  <c r="R515" i="6"/>
  <c r="P515" i="6"/>
  <c r="BI512" i="6"/>
  <c r="BH512" i="6"/>
  <c r="BG512" i="6"/>
  <c r="BF512" i="6"/>
  <c r="T512" i="6"/>
  <c r="R512" i="6"/>
  <c r="P512" i="6"/>
  <c r="BI509" i="6"/>
  <c r="BH509" i="6"/>
  <c r="BG509" i="6"/>
  <c r="BF509" i="6"/>
  <c r="T509" i="6"/>
  <c r="R509" i="6"/>
  <c r="P509" i="6"/>
  <c r="BI506" i="6"/>
  <c r="BH506" i="6"/>
  <c r="BG506" i="6"/>
  <c r="BF506" i="6"/>
  <c r="T506" i="6"/>
  <c r="R506" i="6"/>
  <c r="P506" i="6"/>
  <c r="BI503" i="6"/>
  <c r="BH503" i="6"/>
  <c r="BG503" i="6"/>
  <c r="BF503" i="6"/>
  <c r="T503" i="6"/>
  <c r="R503" i="6"/>
  <c r="P503" i="6"/>
  <c r="BI500" i="6"/>
  <c r="BH500" i="6"/>
  <c r="BG500" i="6"/>
  <c r="BF500" i="6"/>
  <c r="T500" i="6"/>
  <c r="R500" i="6"/>
  <c r="P500" i="6"/>
  <c r="BI493" i="6"/>
  <c r="BH493" i="6"/>
  <c r="BG493" i="6"/>
  <c r="BF493" i="6"/>
  <c r="T493" i="6"/>
  <c r="R493" i="6"/>
  <c r="P493" i="6"/>
  <c r="BI490" i="6"/>
  <c r="BH490" i="6"/>
  <c r="BG490" i="6"/>
  <c r="BF490" i="6"/>
  <c r="T490" i="6"/>
  <c r="R490" i="6"/>
  <c r="P490" i="6"/>
  <c r="BI486" i="6"/>
  <c r="BH486" i="6"/>
  <c r="BG486" i="6"/>
  <c r="BF486" i="6"/>
  <c r="T486" i="6"/>
  <c r="R486" i="6"/>
  <c r="P486" i="6"/>
  <c r="BI483" i="6"/>
  <c r="BH483" i="6"/>
  <c r="BG483" i="6"/>
  <c r="BF483" i="6"/>
  <c r="T483" i="6"/>
  <c r="R483" i="6"/>
  <c r="P483" i="6"/>
  <c r="BI479" i="6"/>
  <c r="BH479" i="6"/>
  <c r="BG479" i="6"/>
  <c r="BF479" i="6"/>
  <c r="T479" i="6"/>
  <c r="R479" i="6"/>
  <c r="P479" i="6"/>
  <c r="BI476" i="6"/>
  <c r="BH476" i="6"/>
  <c r="BG476" i="6"/>
  <c r="BF476" i="6"/>
  <c r="T476" i="6"/>
  <c r="R476" i="6"/>
  <c r="P476" i="6"/>
  <c r="BI473" i="6"/>
  <c r="BH473" i="6"/>
  <c r="BG473" i="6"/>
  <c r="BF473" i="6"/>
  <c r="T473" i="6"/>
  <c r="R473" i="6"/>
  <c r="P473" i="6"/>
  <c r="BI467" i="6"/>
  <c r="BH467" i="6"/>
  <c r="BG467" i="6"/>
  <c r="BF467" i="6"/>
  <c r="T467" i="6"/>
  <c r="R467" i="6"/>
  <c r="P467" i="6"/>
  <c r="BI463" i="6"/>
  <c r="BH463" i="6"/>
  <c r="BG463" i="6"/>
  <c r="BF463" i="6"/>
  <c r="T463" i="6"/>
  <c r="R463" i="6"/>
  <c r="P463" i="6"/>
  <c r="BI457" i="6"/>
  <c r="BH457" i="6"/>
  <c r="BG457" i="6"/>
  <c r="BF457" i="6"/>
  <c r="T457" i="6"/>
  <c r="R457" i="6"/>
  <c r="P457" i="6"/>
  <c r="BI453" i="6"/>
  <c r="BH453" i="6"/>
  <c r="BG453" i="6"/>
  <c r="BF453" i="6"/>
  <c r="T453" i="6"/>
  <c r="R453" i="6"/>
  <c r="P453" i="6"/>
  <c r="BI447" i="6"/>
  <c r="BH447" i="6"/>
  <c r="BG447" i="6"/>
  <c r="BF447" i="6"/>
  <c r="T447" i="6"/>
  <c r="R447" i="6"/>
  <c r="P447" i="6"/>
  <c r="BI445" i="6"/>
  <c r="BH445" i="6"/>
  <c r="BG445" i="6"/>
  <c r="BF445" i="6"/>
  <c r="T445" i="6"/>
  <c r="R445" i="6"/>
  <c r="P445" i="6"/>
  <c r="BI438" i="6"/>
  <c r="BH438" i="6"/>
  <c r="BG438" i="6"/>
  <c r="BF438" i="6"/>
  <c r="T438" i="6"/>
  <c r="R438" i="6"/>
  <c r="P438" i="6"/>
  <c r="BI431" i="6"/>
  <c r="BH431" i="6"/>
  <c r="BG431" i="6"/>
  <c r="BF431" i="6"/>
  <c r="T431" i="6"/>
  <c r="R431" i="6"/>
  <c r="P431" i="6"/>
  <c r="BI428" i="6"/>
  <c r="BH428" i="6"/>
  <c r="BG428" i="6"/>
  <c r="BF428" i="6"/>
  <c r="T428" i="6"/>
  <c r="R428" i="6"/>
  <c r="P428" i="6"/>
  <c r="BI426" i="6"/>
  <c r="BH426" i="6"/>
  <c r="BG426" i="6"/>
  <c r="BF426" i="6"/>
  <c r="T426" i="6"/>
  <c r="R426" i="6"/>
  <c r="P426" i="6"/>
  <c r="BI420" i="6"/>
  <c r="BH420" i="6"/>
  <c r="BG420" i="6"/>
  <c r="BF420" i="6"/>
  <c r="T420" i="6"/>
  <c r="R420" i="6"/>
  <c r="P420" i="6"/>
  <c r="BI418" i="6"/>
  <c r="BH418" i="6"/>
  <c r="BG418" i="6"/>
  <c r="BF418" i="6"/>
  <c r="T418" i="6"/>
  <c r="R418" i="6"/>
  <c r="P418" i="6"/>
  <c r="BI415" i="6"/>
  <c r="BH415" i="6"/>
  <c r="BG415" i="6"/>
  <c r="BF415" i="6"/>
  <c r="T415" i="6"/>
  <c r="R415" i="6"/>
  <c r="P415" i="6"/>
  <c r="BI412" i="6"/>
  <c r="BH412" i="6"/>
  <c r="BG412" i="6"/>
  <c r="BF412" i="6"/>
  <c r="T412" i="6"/>
  <c r="R412" i="6"/>
  <c r="P412" i="6"/>
  <c r="BI410" i="6"/>
  <c r="BH410" i="6"/>
  <c r="BG410" i="6"/>
  <c r="BF410" i="6"/>
  <c r="T410" i="6"/>
  <c r="R410" i="6"/>
  <c r="P410" i="6"/>
  <c r="BI408" i="6"/>
  <c r="BH408" i="6"/>
  <c r="BG408" i="6"/>
  <c r="BF408" i="6"/>
  <c r="T408" i="6"/>
  <c r="R408" i="6"/>
  <c r="P408" i="6"/>
  <c r="BI405" i="6"/>
  <c r="BH405" i="6"/>
  <c r="BG405" i="6"/>
  <c r="BF405" i="6"/>
  <c r="T405" i="6"/>
  <c r="R405" i="6"/>
  <c r="P405" i="6"/>
  <c r="BI403" i="6"/>
  <c r="BH403" i="6"/>
  <c r="BG403" i="6"/>
  <c r="BF403" i="6"/>
  <c r="T403" i="6"/>
  <c r="R403" i="6"/>
  <c r="P403" i="6"/>
  <c r="BI401" i="6"/>
  <c r="BH401" i="6"/>
  <c r="BG401" i="6"/>
  <c r="BF401" i="6"/>
  <c r="T401" i="6"/>
  <c r="R401" i="6"/>
  <c r="P401" i="6"/>
  <c r="BI393" i="6"/>
  <c r="BH393" i="6"/>
  <c r="BG393" i="6"/>
  <c r="BF393" i="6"/>
  <c r="T393" i="6"/>
  <c r="R393" i="6"/>
  <c r="P393" i="6"/>
  <c r="BI389" i="6"/>
  <c r="BH389" i="6"/>
  <c r="BG389" i="6"/>
  <c r="BF389" i="6"/>
  <c r="T389" i="6"/>
  <c r="R389" i="6"/>
  <c r="P389" i="6"/>
  <c r="BI383" i="6"/>
  <c r="BH383" i="6"/>
  <c r="BG383" i="6"/>
  <c r="BF383" i="6"/>
  <c r="T383" i="6"/>
  <c r="R383" i="6"/>
  <c r="P383" i="6"/>
  <c r="BI379" i="6"/>
  <c r="BH379" i="6"/>
  <c r="BG379" i="6"/>
  <c r="BF379" i="6"/>
  <c r="T379" i="6"/>
  <c r="R379" i="6"/>
  <c r="P379" i="6"/>
  <c r="BI373" i="6"/>
  <c r="BH373" i="6"/>
  <c r="BG373" i="6"/>
  <c r="BF373" i="6"/>
  <c r="T373" i="6"/>
  <c r="R373" i="6"/>
  <c r="P373" i="6"/>
  <c r="BI369" i="6"/>
  <c r="BH369" i="6"/>
  <c r="BG369" i="6"/>
  <c r="BF369" i="6"/>
  <c r="T369" i="6"/>
  <c r="R369" i="6"/>
  <c r="P369" i="6"/>
  <c r="BI361" i="6"/>
  <c r="BH361" i="6"/>
  <c r="BG361" i="6"/>
  <c r="BF361" i="6"/>
  <c r="T361" i="6"/>
  <c r="R361" i="6"/>
  <c r="P361" i="6"/>
  <c r="BI358" i="6"/>
  <c r="BH358" i="6"/>
  <c r="BG358" i="6"/>
  <c r="BF358" i="6"/>
  <c r="T358" i="6"/>
  <c r="R358" i="6"/>
  <c r="P358" i="6"/>
  <c r="BI354" i="6"/>
  <c r="BH354" i="6"/>
  <c r="BG354" i="6"/>
  <c r="BF354" i="6"/>
  <c r="T354" i="6"/>
  <c r="R354" i="6"/>
  <c r="P354" i="6"/>
  <c r="BI351" i="6"/>
  <c r="BH351" i="6"/>
  <c r="BG351" i="6"/>
  <c r="BF351" i="6"/>
  <c r="T351" i="6"/>
  <c r="R351" i="6"/>
  <c r="P351" i="6"/>
  <c r="BI348" i="6"/>
  <c r="BH348" i="6"/>
  <c r="BG348" i="6"/>
  <c r="BF348" i="6"/>
  <c r="T348" i="6"/>
  <c r="R348" i="6"/>
  <c r="P348" i="6"/>
  <c r="BI345" i="6"/>
  <c r="BH345" i="6"/>
  <c r="BG345" i="6"/>
  <c r="BF345" i="6"/>
  <c r="T345" i="6"/>
  <c r="R345" i="6"/>
  <c r="P345" i="6"/>
  <c r="BI339" i="6"/>
  <c r="BH339" i="6"/>
  <c r="BG339" i="6"/>
  <c r="BF339" i="6"/>
  <c r="T339" i="6"/>
  <c r="R339" i="6"/>
  <c r="P339" i="6"/>
  <c r="BI337" i="6"/>
  <c r="BH337" i="6"/>
  <c r="BG337" i="6"/>
  <c r="BF337" i="6"/>
  <c r="T337" i="6"/>
  <c r="R337" i="6"/>
  <c r="P337" i="6"/>
  <c r="BI331" i="6"/>
  <c r="BH331" i="6"/>
  <c r="BG331" i="6"/>
  <c r="BF331" i="6"/>
  <c r="T331" i="6"/>
  <c r="R331" i="6"/>
  <c r="P331" i="6"/>
  <c r="BI329" i="6"/>
  <c r="BH329" i="6"/>
  <c r="BG329" i="6"/>
  <c r="BF329" i="6"/>
  <c r="T329" i="6"/>
  <c r="R329" i="6"/>
  <c r="P329" i="6"/>
  <c r="BI325" i="6"/>
  <c r="BH325" i="6"/>
  <c r="BG325" i="6"/>
  <c r="BF325" i="6"/>
  <c r="T325" i="6"/>
  <c r="R325" i="6"/>
  <c r="P325" i="6"/>
  <c r="BI322" i="6"/>
  <c r="BH322" i="6"/>
  <c r="BG322" i="6"/>
  <c r="BF322" i="6"/>
  <c r="T322" i="6"/>
  <c r="R322" i="6"/>
  <c r="P322" i="6"/>
  <c r="BI317" i="6"/>
  <c r="BH317" i="6"/>
  <c r="BG317" i="6"/>
  <c r="BF317" i="6"/>
  <c r="T317" i="6"/>
  <c r="T316" i="6"/>
  <c r="R317" i="6"/>
  <c r="R316" i="6"/>
  <c r="P317" i="6"/>
  <c r="P316" i="6"/>
  <c r="BI313" i="6"/>
  <c r="BH313" i="6"/>
  <c r="BG313" i="6"/>
  <c r="BF313" i="6"/>
  <c r="T313" i="6"/>
  <c r="R313" i="6"/>
  <c r="P313" i="6"/>
  <c r="BI308" i="6"/>
  <c r="BH308" i="6"/>
  <c r="BG308" i="6"/>
  <c r="BF308" i="6"/>
  <c r="T308" i="6"/>
  <c r="R308" i="6"/>
  <c r="P308" i="6"/>
  <c r="BI305" i="6"/>
  <c r="BH305" i="6"/>
  <c r="BG305" i="6"/>
  <c r="BF305" i="6"/>
  <c r="T305" i="6"/>
  <c r="R305" i="6"/>
  <c r="P305" i="6"/>
  <c r="BI302" i="6"/>
  <c r="BH302" i="6"/>
  <c r="BG302" i="6"/>
  <c r="BF302" i="6"/>
  <c r="T302" i="6"/>
  <c r="R302" i="6"/>
  <c r="P302" i="6"/>
  <c r="BI299" i="6"/>
  <c r="BH299" i="6"/>
  <c r="BG299" i="6"/>
  <c r="BF299" i="6"/>
  <c r="T299" i="6"/>
  <c r="R299" i="6"/>
  <c r="P299" i="6"/>
  <c r="BI296" i="6"/>
  <c r="BH296" i="6"/>
  <c r="BG296" i="6"/>
  <c r="BF296" i="6"/>
  <c r="T296" i="6"/>
  <c r="R296" i="6"/>
  <c r="P296" i="6"/>
  <c r="BI289" i="6"/>
  <c r="BH289" i="6"/>
  <c r="BG289" i="6"/>
  <c r="BF289" i="6"/>
  <c r="T289" i="6"/>
  <c r="R289" i="6"/>
  <c r="P289" i="6"/>
  <c r="BI286" i="6"/>
  <c r="BH286" i="6"/>
  <c r="BG286" i="6"/>
  <c r="BF286" i="6"/>
  <c r="T286" i="6"/>
  <c r="R286" i="6"/>
  <c r="P286" i="6"/>
  <c r="BI277" i="6"/>
  <c r="BH277" i="6"/>
  <c r="BG277" i="6"/>
  <c r="BF277" i="6"/>
  <c r="T277" i="6"/>
  <c r="R277" i="6"/>
  <c r="P277" i="6"/>
  <c r="BI271" i="6"/>
  <c r="BH271" i="6"/>
  <c r="BG271" i="6"/>
  <c r="BF271" i="6"/>
  <c r="T271" i="6"/>
  <c r="R271" i="6"/>
  <c r="P271" i="6"/>
  <c r="BI268" i="6"/>
  <c r="BH268" i="6"/>
  <c r="BG268" i="6"/>
  <c r="BF268" i="6"/>
  <c r="T268" i="6"/>
  <c r="R268" i="6"/>
  <c r="P268" i="6"/>
  <c r="BI266" i="6"/>
  <c r="BH266" i="6"/>
  <c r="BG266" i="6"/>
  <c r="BF266" i="6"/>
  <c r="T266" i="6"/>
  <c r="R266" i="6"/>
  <c r="P266" i="6"/>
  <c r="BI261" i="6"/>
  <c r="BH261" i="6"/>
  <c r="BG261" i="6"/>
  <c r="BF261" i="6"/>
  <c r="T261" i="6"/>
  <c r="R261" i="6"/>
  <c r="P261" i="6"/>
  <c r="BI259" i="6"/>
  <c r="BH259" i="6"/>
  <c r="BG259" i="6"/>
  <c r="BF259" i="6"/>
  <c r="T259" i="6"/>
  <c r="R259" i="6"/>
  <c r="P259" i="6"/>
  <c r="BI255" i="6"/>
  <c r="BH255" i="6"/>
  <c r="BG255" i="6"/>
  <c r="BF255" i="6"/>
  <c r="T255" i="6"/>
  <c r="R255" i="6"/>
  <c r="P255" i="6"/>
  <c r="BI252" i="6"/>
  <c r="BH252" i="6"/>
  <c r="BG252" i="6"/>
  <c r="BF252" i="6"/>
  <c r="T252" i="6"/>
  <c r="R252" i="6"/>
  <c r="P252" i="6"/>
  <c r="BI249" i="6"/>
  <c r="BH249" i="6"/>
  <c r="BG249" i="6"/>
  <c r="BF249" i="6"/>
  <c r="T249" i="6"/>
  <c r="R249" i="6"/>
  <c r="P249" i="6"/>
  <c r="BI246" i="6"/>
  <c r="BH246" i="6"/>
  <c r="BG246" i="6"/>
  <c r="BF246" i="6"/>
  <c r="T246" i="6"/>
  <c r="R246" i="6"/>
  <c r="P246" i="6"/>
  <c r="BI239" i="6"/>
  <c r="BH239" i="6"/>
  <c r="BG239" i="6"/>
  <c r="BF239" i="6"/>
  <c r="T239" i="6"/>
  <c r="T238" i="6"/>
  <c r="R239" i="6"/>
  <c r="R238" i="6"/>
  <c r="P239" i="6"/>
  <c r="P238" i="6"/>
  <c r="BI234" i="6"/>
  <c r="BH234" i="6"/>
  <c r="BG234" i="6"/>
  <c r="BF234" i="6"/>
  <c r="T234" i="6"/>
  <c r="R234" i="6"/>
  <c r="P234" i="6"/>
  <c r="BI226" i="6"/>
  <c r="BH226" i="6"/>
  <c r="BG226" i="6"/>
  <c r="BF226" i="6"/>
  <c r="T226" i="6"/>
  <c r="R226" i="6"/>
  <c r="P226" i="6"/>
  <c r="BI223" i="6"/>
  <c r="BH223" i="6"/>
  <c r="BG223" i="6"/>
  <c r="BF223" i="6"/>
  <c r="T223" i="6"/>
  <c r="R223" i="6"/>
  <c r="P223" i="6"/>
  <c r="BI217" i="6"/>
  <c r="BH217" i="6"/>
  <c r="BG217" i="6"/>
  <c r="BF217" i="6"/>
  <c r="T217" i="6"/>
  <c r="R217" i="6"/>
  <c r="P217" i="6"/>
  <c r="BI213" i="6"/>
  <c r="BH213" i="6"/>
  <c r="BG213" i="6"/>
  <c r="BF213" i="6"/>
  <c r="T213" i="6"/>
  <c r="R213" i="6"/>
  <c r="P213" i="6"/>
  <c r="BI207" i="6"/>
  <c r="BH207" i="6"/>
  <c r="BG207" i="6"/>
  <c r="BF207" i="6"/>
  <c r="T207" i="6"/>
  <c r="R207" i="6"/>
  <c r="P207" i="6"/>
  <c r="BI198" i="6"/>
  <c r="BH198" i="6"/>
  <c r="BG198" i="6"/>
  <c r="BF198" i="6"/>
  <c r="T198" i="6"/>
  <c r="R198" i="6"/>
  <c r="P198" i="6"/>
  <c r="BI194" i="6"/>
  <c r="BH194" i="6"/>
  <c r="BG194" i="6"/>
  <c r="BF194" i="6"/>
  <c r="T194" i="6"/>
  <c r="R194" i="6"/>
  <c r="P194" i="6"/>
  <c r="BI190" i="6"/>
  <c r="BH190" i="6"/>
  <c r="BG190" i="6"/>
  <c r="BF190" i="6"/>
  <c r="T190" i="6"/>
  <c r="R190" i="6"/>
  <c r="P190" i="6"/>
  <c r="BI182" i="6"/>
  <c r="BH182" i="6"/>
  <c r="BG182" i="6"/>
  <c r="BF182" i="6"/>
  <c r="T182" i="6"/>
  <c r="R182" i="6"/>
  <c r="P182" i="6"/>
  <c r="BI178" i="6"/>
  <c r="BH178" i="6"/>
  <c r="BG178" i="6"/>
  <c r="BF178" i="6"/>
  <c r="T178" i="6"/>
  <c r="R178" i="6"/>
  <c r="P178" i="6"/>
  <c r="BI172" i="6"/>
  <c r="BH172" i="6"/>
  <c r="BG172" i="6"/>
  <c r="BF172" i="6"/>
  <c r="T172" i="6"/>
  <c r="R172" i="6"/>
  <c r="P172" i="6"/>
  <c r="BI169" i="6"/>
  <c r="BH169" i="6"/>
  <c r="BG169" i="6"/>
  <c r="BF169" i="6"/>
  <c r="T169" i="6"/>
  <c r="R169" i="6"/>
  <c r="P169" i="6"/>
  <c r="BI164" i="6"/>
  <c r="BH164" i="6"/>
  <c r="BG164" i="6"/>
  <c r="BF164" i="6"/>
  <c r="T164" i="6"/>
  <c r="R164" i="6"/>
  <c r="P164" i="6"/>
  <c r="BI161" i="6"/>
  <c r="BH161" i="6"/>
  <c r="BG161" i="6"/>
  <c r="BF161" i="6"/>
  <c r="T161" i="6"/>
  <c r="R161" i="6"/>
  <c r="P161" i="6"/>
  <c r="BI158" i="6"/>
  <c r="BH158" i="6"/>
  <c r="BG158" i="6"/>
  <c r="BF158" i="6"/>
  <c r="T158" i="6"/>
  <c r="R158" i="6"/>
  <c r="P158" i="6"/>
  <c r="BI155" i="6"/>
  <c r="BH155" i="6"/>
  <c r="BG155" i="6"/>
  <c r="BF155" i="6"/>
  <c r="T155" i="6"/>
  <c r="R155" i="6"/>
  <c r="P155" i="6"/>
  <c r="BI152" i="6"/>
  <c r="BH152" i="6"/>
  <c r="BG152" i="6"/>
  <c r="BF152" i="6"/>
  <c r="T152" i="6"/>
  <c r="R152" i="6"/>
  <c r="P152" i="6"/>
  <c r="BI142" i="6"/>
  <c r="BH142" i="6"/>
  <c r="BG142" i="6"/>
  <c r="BF142" i="6"/>
  <c r="T142" i="6"/>
  <c r="R142" i="6"/>
  <c r="P142" i="6"/>
  <c r="BI137" i="6"/>
  <c r="BH137" i="6"/>
  <c r="BG137" i="6"/>
  <c r="BF137" i="6"/>
  <c r="T137" i="6"/>
  <c r="R137" i="6"/>
  <c r="P137" i="6"/>
  <c r="F128" i="6"/>
  <c r="E126" i="6"/>
  <c r="F89" i="6"/>
  <c r="E87" i="6"/>
  <c r="J24" i="6"/>
  <c r="E24" i="6"/>
  <c r="J131" i="6" s="1"/>
  <c r="J23" i="6"/>
  <c r="J21" i="6"/>
  <c r="E21" i="6"/>
  <c r="J91" i="6" s="1"/>
  <c r="J20" i="6"/>
  <c r="J18" i="6"/>
  <c r="E18" i="6"/>
  <c r="F131" i="6" s="1"/>
  <c r="J17" i="6"/>
  <c r="J15" i="6"/>
  <c r="E15" i="6"/>
  <c r="F130" i="6" s="1"/>
  <c r="J14" i="6"/>
  <c r="J12" i="6"/>
  <c r="J89" i="6"/>
  <c r="E7" i="6"/>
  <c r="E124" i="6"/>
  <c r="J37" i="5"/>
  <c r="J36" i="5"/>
  <c r="AY98" i="1" s="1"/>
  <c r="J35" i="5"/>
  <c r="AX98" i="1" s="1"/>
  <c r="BI255" i="5"/>
  <c r="BH255" i="5"/>
  <c r="BG255" i="5"/>
  <c r="BF255" i="5"/>
  <c r="T255" i="5"/>
  <c r="R255" i="5"/>
  <c r="P255" i="5"/>
  <c r="BI252" i="5"/>
  <c r="BH252" i="5"/>
  <c r="BG252" i="5"/>
  <c r="BF252" i="5"/>
  <c r="T252" i="5"/>
  <c r="R252" i="5"/>
  <c r="P252" i="5"/>
  <c r="BI244" i="5"/>
  <c r="BH244" i="5"/>
  <c r="BG244" i="5"/>
  <c r="BF244" i="5"/>
  <c r="T244" i="5"/>
  <c r="R244" i="5"/>
  <c r="P244" i="5"/>
  <c r="BI242" i="5"/>
  <c r="BH242" i="5"/>
  <c r="BG242" i="5"/>
  <c r="BF242" i="5"/>
  <c r="T242" i="5"/>
  <c r="R242" i="5"/>
  <c r="P242" i="5"/>
  <c r="BI240" i="5"/>
  <c r="BH240" i="5"/>
  <c r="BG240" i="5"/>
  <c r="BF240" i="5"/>
  <c r="T240" i="5"/>
  <c r="R240" i="5"/>
  <c r="P240" i="5"/>
  <c r="BI237" i="5"/>
  <c r="BH237" i="5"/>
  <c r="BG237" i="5"/>
  <c r="BF237" i="5"/>
  <c r="T237" i="5"/>
  <c r="R237" i="5"/>
  <c r="P237" i="5"/>
  <c r="BI234" i="5"/>
  <c r="BH234" i="5"/>
  <c r="BG234" i="5"/>
  <c r="BF234" i="5"/>
  <c r="T234" i="5"/>
  <c r="R234" i="5"/>
  <c r="P234" i="5"/>
  <c r="BI231" i="5"/>
  <c r="BH231" i="5"/>
  <c r="BG231" i="5"/>
  <c r="BF231" i="5"/>
  <c r="T231" i="5"/>
  <c r="R231" i="5"/>
  <c r="P231" i="5"/>
  <c r="BI228" i="5"/>
  <c r="BH228" i="5"/>
  <c r="BG228" i="5"/>
  <c r="BF228" i="5"/>
  <c r="T228" i="5"/>
  <c r="R228" i="5"/>
  <c r="P228" i="5"/>
  <c r="BI226" i="5"/>
  <c r="BH226" i="5"/>
  <c r="BG226" i="5"/>
  <c r="BF226" i="5"/>
  <c r="T226" i="5"/>
  <c r="R226" i="5"/>
  <c r="P226" i="5"/>
  <c r="BI222" i="5"/>
  <c r="BH222" i="5"/>
  <c r="BG222" i="5"/>
  <c r="BF222" i="5"/>
  <c r="T222" i="5"/>
  <c r="R222" i="5"/>
  <c r="P222" i="5"/>
  <c r="BI219" i="5"/>
  <c r="BH219" i="5"/>
  <c r="BG219" i="5"/>
  <c r="BF219" i="5"/>
  <c r="T219" i="5"/>
  <c r="R219" i="5"/>
  <c r="P219" i="5"/>
  <c r="BI216" i="5"/>
  <c r="BH216" i="5"/>
  <c r="BG216" i="5"/>
  <c r="BF216" i="5"/>
  <c r="T216" i="5"/>
  <c r="R216" i="5"/>
  <c r="P216" i="5"/>
  <c r="BI213" i="5"/>
  <c r="BH213" i="5"/>
  <c r="BG213" i="5"/>
  <c r="BF213" i="5"/>
  <c r="T213" i="5"/>
  <c r="R213" i="5"/>
  <c r="P213" i="5"/>
  <c r="BI210" i="5"/>
  <c r="BH210" i="5"/>
  <c r="BG210" i="5"/>
  <c r="BF210" i="5"/>
  <c r="T210" i="5"/>
  <c r="R210" i="5"/>
  <c r="P210" i="5"/>
  <c r="BI207" i="5"/>
  <c r="BH207" i="5"/>
  <c r="BG207" i="5"/>
  <c r="BF207" i="5"/>
  <c r="T207" i="5"/>
  <c r="R207" i="5"/>
  <c r="P207" i="5"/>
  <c r="BI204" i="5"/>
  <c r="BH204" i="5"/>
  <c r="BG204" i="5"/>
  <c r="BF204" i="5"/>
  <c r="T204" i="5"/>
  <c r="R204" i="5"/>
  <c r="P204" i="5"/>
  <c r="BI201" i="5"/>
  <c r="BH201" i="5"/>
  <c r="BG201" i="5"/>
  <c r="BF201" i="5"/>
  <c r="T201" i="5"/>
  <c r="R201" i="5"/>
  <c r="P201" i="5"/>
  <c r="BI198" i="5"/>
  <c r="BH198" i="5"/>
  <c r="BG198" i="5"/>
  <c r="BF198" i="5"/>
  <c r="T198" i="5"/>
  <c r="R198" i="5"/>
  <c r="P198" i="5"/>
  <c r="BI195" i="5"/>
  <c r="BH195" i="5"/>
  <c r="BG195" i="5"/>
  <c r="BF195" i="5"/>
  <c r="T195" i="5"/>
  <c r="R195" i="5"/>
  <c r="P195" i="5"/>
  <c r="BI192" i="5"/>
  <c r="BH192" i="5"/>
  <c r="BG192" i="5"/>
  <c r="BF192" i="5"/>
  <c r="T192" i="5"/>
  <c r="R192" i="5"/>
  <c r="P192" i="5"/>
  <c r="BI189" i="5"/>
  <c r="BH189" i="5"/>
  <c r="BG189" i="5"/>
  <c r="BF189" i="5"/>
  <c r="T189" i="5"/>
  <c r="R189" i="5"/>
  <c r="P189" i="5"/>
  <c r="BI186" i="5"/>
  <c r="BH186" i="5"/>
  <c r="BG186" i="5"/>
  <c r="BF186" i="5"/>
  <c r="T186" i="5"/>
  <c r="R186" i="5"/>
  <c r="P186" i="5"/>
  <c r="BI183" i="5"/>
  <c r="BH183" i="5"/>
  <c r="BG183" i="5"/>
  <c r="BF183" i="5"/>
  <c r="T183" i="5"/>
  <c r="R183" i="5"/>
  <c r="P183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61" i="5"/>
  <c r="BH161" i="5"/>
  <c r="BG161" i="5"/>
  <c r="BF161" i="5"/>
  <c r="T161" i="5"/>
  <c r="T160" i="5" s="1"/>
  <c r="R161" i="5"/>
  <c r="R160" i="5" s="1"/>
  <c r="P161" i="5"/>
  <c r="P160" i="5" s="1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5" i="5"/>
  <c r="BH135" i="5"/>
  <c r="BG135" i="5"/>
  <c r="BF135" i="5"/>
  <c r="T135" i="5"/>
  <c r="R135" i="5"/>
  <c r="P135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F119" i="5"/>
  <c r="E117" i="5"/>
  <c r="F89" i="5"/>
  <c r="E87" i="5"/>
  <c r="J24" i="5"/>
  <c r="E24" i="5"/>
  <c r="J92" i="5"/>
  <c r="J23" i="5"/>
  <c r="J21" i="5"/>
  <c r="E21" i="5"/>
  <c r="J121" i="5"/>
  <c r="J20" i="5"/>
  <c r="J18" i="5"/>
  <c r="E18" i="5"/>
  <c r="F92" i="5"/>
  <c r="J17" i="5"/>
  <c r="J15" i="5"/>
  <c r="E15" i="5"/>
  <c r="F121" i="5"/>
  <c r="J14" i="5"/>
  <c r="J12" i="5"/>
  <c r="J119" i="5" s="1"/>
  <c r="E7" i="5"/>
  <c r="E85" i="5" s="1"/>
  <c r="J37" i="4"/>
  <c r="J36" i="4"/>
  <c r="AY97" i="1"/>
  <c r="J35" i="4"/>
  <c r="AX97" i="1"/>
  <c r="BI1045" i="4"/>
  <c r="BH1045" i="4"/>
  <c r="BG1045" i="4"/>
  <c r="BF1045" i="4"/>
  <c r="T1045" i="4"/>
  <c r="R1045" i="4"/>
  <c r="P1045" i="4"/>
  <c r="BI1042" i="4"/>
  <c r="BH1042" i="4"/>
  <c r="BG1042" i="4"/>
  <c r="BF1042" i="4"/>
  <c r="T1042" i="4"/>
  <c r="R1042" i="4"/>
  <c r="P1042" i="4"/>
  <c r="BI1039" i="4"/>
  <c r="BH1039" i="4"/>
  <c r="BG1039" i="4"/>
  <c r="BF1039" i="4"/>
  <c r="T1039" i="4"/>
  <c r="R1039" i="4"/>
  <c r="P1039" i="4"/>
  <c r="BI1037" i="4"/>
  <c r="BH1037" i="4"/>
  <c r="BG1037" i="4"/>
  <c r="BF1037" i="4"/>
  <c r="T1037" i="4"/>
  <c r="R1037" i="4"/>
  <c r="P1037" i="4"/>
  <c r="BI1034" i="4"/>
  <c r="BH1034" i="4"/>
  <c r="BG1034" i="4"/>
  <c r="BF1034" i="4"/>
  <c r="T1034" i="4"/>
  <c r="R1034" i="4"/>
  <c r="P1034" i="4"/>
  <c r="BI1028" i="4"/>
  <c r="BH1028" i="4"/>
  <c r="BG1028" i="4"/>
  <c r="BF1028" i="4"/>
  <c r="T1028" i="4"/>
  <c r="R1028" i="4"/>
  <c r="P1028" i="4"/>
  <c r="BI1024" i="4"/>
  <c r="BH1024" i="4"/>
  <c r="BG1024" i="4"/>
  <c r="BF1024" i="4"/>
  <c r="T1024" i="4"/>
  <c r="R1024" i="4"/>
  <c r="P1024" i="4"/>
  <c r="BI1021" i="4"/>
  <c r="BH1021" i="4"/>
  <c r="BG1021" i="4"/>
  <c r="BF1021" i="4"/>
  <c r="T1021" i="4"/>
  <c r="R1021" i="4"/>
  <c r="P1021" i="4"/>
  <c r="BI1018" i="4"/>
  <c r="BH1018" i="4"/>
  <c r="BG1018" i="4"/>
  <c r="BF1018" i="4"/>
  <c r="T1018" i="4"/>
  <c r="R1018" i="4"/>
  <c r="P1018" i="4"/>
  <c r="BI1015" i="4"/>
  <c r="BH1015" i="4"/>
  <c r="BG1015" i="4"/>
  <c r="BF1015" i="4"/>
  <c r="T1015" i="4"/>
  <c r="R1015" i="4"/>
  <c r="P1015" i="4"/>
  <c r="BI1010" i="4"/>
  <c r="BH1010" i="4"/>
  <c r="BG1010" i="4"/>
  <c r="BF1010" i="4"/>
  <c r="T1010" i="4"/>
  <c r="R1010" i="4"/>
  <c r="P1010" i="4"/>
  <c r="BI1006" i="4"/>
  <c r="BH1006" i="4"/>
  <c r="BG1006" i="4"/>
  <c r="BF1006" i="4"/>
  <c r="T1006" i="4"/>
  <c r="R1006" i="4"/>
  <c r="P1006" i="4"/>
  <c r="BI1003" i="4"/>
  <c r="BH1003" i="4"/>
  <c r="BG1003" i="4"/>
  <c r="BF1003" i="4"/>
  <c r="T1003" i="4"/>
  <c r="R1003" i="4"/>
  <c r="P1003" i="4"/>
  <c r="BI1000" i="4"/>
  <c r="BH1000" i="4"/>
  <c r="BG1000" i="4"/>
  <c r="BF1000" i="4"/>
  <c r="T1000" i="4"/>
  <c r="R1000" i="4"/>
  <c r="P1000" i="4"/>
  <c r="BI995" i="4"/>
  <c r="BH995" i="4"/>
  <c r="BG995" i="4"/>
  <c r="BF995" i="4"/>
  <c r="T995" i="4"/>
  <c r="R995" i="4"/>
  <c r="P995" i="4"/>
  <c r="BI990" i="4"/>
  <c r="BH990" i="4"/>
  <c r="BG990" i="4"/>
  <c r="BF990" i="4"/>
  <c r="T990" i="4"/>
  <c r="R990" i="4"/>
  <c r="P990" i="4"/>
  <c r="BI987" i="4"/>
  <c r="BH987" i="4"/>
  <c r="BG987" i="4"/>
  <c r="BF987" i="4"/>
  <c r="T987" i="4"/>
  <c r="R987" i="4"/>
  <c r="P987" i="4"/>
  <c r="BI984" i="4"/>
  <c r="BH984" i="4"/>
  <c r="BG984" i="4"/>
  <c r="BF984" i="4"/>
  <c r="T984" i="4"/>
  <c r="R984" i="4"/>
  <c r="P984" i="4"/>
  <c r="BI980" i="4"/>
  <c r="BH980" i="4"/>
  <c r="BG980" i="4"/>
  <c r="BF980" i="4"/>
  <c r="T980" i="4"/>
  <c r="R980" i="4"/>
  <c r="P980" i="4"/>
  <c r="BI977" i="4"/>
  <c r="BH977" i="4"/>
  <c r="BG977" i="4"/>
  <c r="BF977" i="4"/>
  <c r="T977" i="4"/>
  <c r="R977" i="4"/>
  <c r="P977" i="4"/>
  <c r="BI972" i="4"/>
  <c r="BH972" i="4"/>
  <c r="BG972" i="4"/>
  <c r="BF972" i="4"/>
  <c r="T972" i="4"/>
  <c r="R972" i="4"/>
  <c r="P972" i="4"/>
  <c r="BI969" i="4"/>
  <c r="BH969" i="4"/>
  <c r="BG969" i="4"/>
  <c r="BF969" i="4"/>
  <c r="T969" i="4"/>
  <c r="R969" i="4"/>
  <c r="P969" i="4"/>
  <c r="BI966" i="4"/>
  <c r="BH966" i="4"/>
  <c r="BG966" i="4"/>
  <c r="BF966" i="4"/>
  <c r="T966" i="4"/>
  <c r="R966" i="4"/>
  <c r="P966" i="4"/>
  <c r="BI961" i="4"/>
  <c r="BH961" i="4"/>
  <c r="BG961" i="4"/>
  <c r="BF961" i="4"/>
  <c r="T961" i="4"/>
  <c r="R961" i="4"/>
  <c r="P961" i="4"/>
  <c r="BI957" i="4"/>
  <c r="BH957" i="4"/>
  <c r="BG957" i="4"/>
  <c r="BF957" i="4"/>
  <c r="T957" i="4"/>
  <c r="R957" i="4"/>
  <c r="P957" i="4"/>
  <c r="BI953" i="4"/>
  <c r="BH953" i="4"/>
  <c r="BG953" i="4"/>
  <c r="BF953" i="4"/>
  <c r="T953" i="4"/>
  <c r="R953" i="4"/>
  <c r="P953" i="4"/>
  <c r="BI950" i="4"/>
  <c r="BH950" i="4"/>
  <c r="BG950" i="4"/>
  <c r="BF950" i="4"/>
  <c r="T950" i="4"/>
  <c r="R950" i="4"/>
  <c r="P950" i="4"/>
  <c r="BI945" i="4"/>
  <c r="BH945" i="4"/>
  <c r="BG945" i="4"/>
  <c r="BF945" i="4"/>
  <c r="T945" i="4"/>
  <c r="R945" i="4"/>
  <c r="P945" i="4"/>
  <c r="BI941" i="4"/>
  <c r="BH941" i="4"/>
  <c r="BG941" i="4"/>
  <c r="BF941" i="4"/>
  <c r="T941" i="4"/>
  <c r="R941" i="4"/>
  <c r="P941" i="4"/>
  <c r="BI936" i="4"/>
  <c r="BH936" i="4"/>
  <c r="BG936" i="4"/>
  <c r="BF936" i="4"/>
  <c r="T936" i="4"/>
  <c r="R936" i="4"/>
  <c r="P936" i="4"/>
  <c r="BI933" i="4"/>
  <c r="BH933" i="4"/>
  <c r="BG933" i="4"/>
  <c r="BF933" i="4"/>
  <c r="T933" i="4"/>
  <c r="R933" i="4"/>
  <c r="P933" i="4"/>
  <c r="BI930" i="4"/>
  <c r="BH930" i="4"/>
  <c r="BG930" i="4"/>
  <c r="BF930" i="4"/>
  <c r="T930" i="4"/>
  <c r="R930" i="4"/>
  <c r="P930" i="4"/>
  <c r="BI927" i="4"/>
  <c r="BH927" i="4"/>
  <c r="BG927" i="4"/>
  <c r="BF927" i="4"/>
  <c r="T927" i="4"/>
  <c r="R927" i="4"/>
  <c r="P927" i="4"/>
  <c r="BI923" i="4"/>
  <c r="BH923" i="4"/>
  <c r="BG923" i="4"/>
  <c r="BF923" i="4"/>
  <c r="T923" i="4"/>
  <c r="R923" i="4"/>
  <c r="P923" i="4"/>
  <c r="BI921" i="4"/>
  <c r="BH921" i="4"/>
  <c r="BG921" i="4"/>
  <c r="BF921" i="4"/>
  <c r="T921" i="4"/>
  <c r="R921" i="4"/>
  <c r="P921" i="4"/>
  <c r="BI919" i="4"/>
  <c r="BH919" i="4"/>
  <c r="BG919" i="4"/>
  <c r="BF919" i="4"/>
  <c r="T919" i="4"/>
  <c r="R919" i="4"/>
  <c r="P919" i="4"/>
  <c r="BI916" i="4"/>
  <c r="BH916" i="4"/>
  <c r="BG916" i="4"/>
  <c r="BF916" i="4"/>
  <c r="T916" i="4"/>
  <c r="R916" i="4"/>
  <c r="P916" i="4"/>
  <c r="BI913" i="4"/>
  <c r="BH913" i="4"/>
  <c r="BG913" i="4"/>
  <c r="BF913" i="4"/>
  <c r="T913" i="4"/>
  <c r="R913" i="4"/>
  <c r="P913" i="4"/>
  <c r="BI911" i="4"/>
  <c r="BH911" i="4"/>
  <c r="BG911" i="4"/>
  <c r="BF911" i="4"/>
  <c r="T911" i="4"/>
  <c r="R911" i="4"/>
  <c r="P911" i="4"/>
  <c r="BI908" i="4"/>
  <c r="BH908" i="4"/>
  <c r="BG908" i="4"/>
  <c r="BF908" i="4"/>
  <c r="T908" i="4"/>
  <c r="R908" i="4"/>
  <c r="P908" i="4"/>
  <c r="BI906" i="4"/>
  <c r="BH906" i="4"/>
  <c r="BG906" i="4"/>
  <c r="BF906" i="4"/>
  <c r="T906" i="4"/>
  <c r="R906" i="4"/>
  <c r="P906" i="4"/>
  <c r="BI904" i="4"/>
  <c r="BH904" i="4"/>
  <c r="BG904" i="4"/>
  <c r="BF904" i="4"/>
  <c r="T904" i="4"/>
  <c r="R904" i="4"/>
  <c r="P904" i="4"/>
  <c r="BI901" i="4"/>
  <c r="BH901" i="4"/>
  <c r="BG901" i="4"/>
  <c r="BF901" i="4"/>
  <c r="T901" i="4"/>
  <c r="R901" i="4"/>
  <c r="P901" i="4"/>
  <c r="BI899" i="4"/>
  <c r="BH899" i="4"/>
  <c r="BG899" i="4"/>
  <c r="BF899" i="4"/>
  <c r="T899" i="4"/>
  <c r="R899" i="4"/>
  <c r="P899" i="4"/>
  <c r="BI896" i="4"/>
  <c r="BH896" i="4"/>
  <c r="BG896" i="4"/>
  <c r="BF896" i="4"/>
  <c r="T896" i="4"/>
  <c r="R896" i="4"/>
  <c r="P896" i="4"/>
  <c r="BI894" i="4"/>
  <c r="BH894" i="4"/>
  <c r="BG894" i="4"/>
  <c r="BF894" i="4"/>
  <c r="T894" i="4"/>
  <c r="R894" i="4"/>
  <c r="P894" i="4"/>
  <c r="BI891" i="4"/>
  <c r="BH891" i="4"/>
  <c r="BG891" i="4"/>
  <c r="BF891" i="4"/>
  <c r="T891" i="4"/>
  <c r="R891" i="4"/>
  <c r="P891" i="4"/>
  <c r="BI889" i="4"/>
  <c r="BH889" i="4"/>
  <c r="BG889" i="4"/>
  <c r="BF889" i="4"/>
  <c r="T889" i="4"/>
  <c r="R889" i="4"/>
  <c r="P889" i="4"/>
  <c r="BI887" i="4"/>
  <c r="BH887" i="4"/>
  <c r="BG887" i="4"/>
  <c r="BF887" i="4"/>
  <c r="T887" i="4"/>
  <c r="R887" i="4"/>
  <c r="P887" i="4"/>
  <c r="BI884" i="4"/>
  <c r="BH884" i="4"/>
  <c r="BG884" i="4"/>
  <c r="BF884" i="4"/>
  <c r="T884" i="4"/>
  <c r="R884" i="4"/>
  <c r="P884" i="4"/>
  <c r="BI881" i="4"/>
  <c r="BH881" i="4"/>
  <c r="BG881" i="4"/>
  <c r="BF881" i="4"/>
  <c r="T881" i="4"/>
  <c r="R881" i="4"/>
  <c r="P881" i="4"/>
  <c r="BI877" i="4"/>
  <c r="BH877" i="4"/>
  <c r="BG877" i="4"/>
  <c r="BF877" i="4"/>
  <c r="T877" i="4"/>
  <c r="R877" i="4"/>
  <c r="P877" i="4"/>
  <c r="BI871" i="4"/>
  <c r="BH871" i="4"/>
  <c r="BG871" i="4"/>
  <c r="BF871" i="4"/>
  <c r="T871" i="4"/>
  <c r="R871" i="4"/>
  <c r="P871" i="4"/>
  <c r="BI868" i="4"/>
  <c r="BH868" i="4"/>
  <c r="BG868" i="4"/>
  <c r="BF868" i="4"/>
  <c r="T868" i="4"/>
  <c r="R868" i="4"/>
  <c r="P868" i="4"/>
  <c r="BI865" i="4"/>
  <c r="BH865" i="4"/>
  <c r="BG865" i="4"/>
  <c r="BF865" i="4"/>
  <c r="T865" i="4"/>
  <c r="R865" i="4"/>
  <c r="P865" i="4"/>
  <c r="BI863" i="4"/>
  <c r="BH863" i="4"/>
  <c r="BG863" i="4"/>
  <c r="BF863" i="4"/>
  <c r="T863" i="4"/>
  <c r="R863" i="4"/>
  <c r="P863" i="4"/>
  <c r="BI861" i="4"/>
  <c r="BH861" i="4"/>
  <c r="BG861" i="4"/>
  <c r="BF861" i="4"/>
  <c r="T861" i="4"/>
  <c r="R861" i="4"/>
  <c r="P861" i="4"/>
  <c r="BI858" i="4"/>
  <c r="BH858" i="4"/>
  <c r="BG858" i="4"/>
  <c r="BF858" i="4"/>
  <c r="T858" i="4"/>
  <c r="R858" i="4"/>
  <c r="P858" i="4"/>
  <c r="BI855" i="4"/>
  <c r="BH855" i="4"/>
  <c r="BG855" i="4"/>
  <c r="BF855" i="4"/>
  <c r="T855" i="4"/>
  <c r="R855" i="4"/>
  <c r="P855" i="4"/>
  <c r="BI853" i="4"/>
  <c r="BH853" i="4"/>
  <c r="BG853" i="4"/>
  <c r="BF853" i="4"/>
  <c r="T853" i="4"/>
  <c r="R853" i="4"/>
  <c r="P853" i="4"/>
  <c r="BI850" i="4"/>
  <c r="BH850" i="4"/>
  <c r="BG850" i="4"/>
  <c r="BF850" i="4"/>
  <c r="T850" i="4"/>
  <c r="R850" i="4"/>
  <c r="P850" i="4"/>
  <c r="BI848" i="4"/>
  <c r="BH848" i="4"/>
  <c r="BG848" i="4"/>
  <c r="BF848" i="4"/>
  <c r="T848" i="4"/>
  <c r="R848" i="4"/>
  <c r="P848" i="4"/>
  <c r="BI845" i="4"/>
  <c r="BH845" i="4"/>
  <c r="BG845" i="4"/>
  <c r="BF845" i="4"/>
  <c r="T845" i="4"/>
  <c r="R845" i="4"/>
  <c r="P845" i="4"/>
  <c r="BI843" i="4"/>
  <c r="BH843" i="4"/>
  <c r="BG843" i="4"/>
  <c r="BF843" i="4"/>
  <c r="T843" i="4"/>
  <c r="R843" i="4"/>
  <c r="P843" i="4"/>
  <c r="BI840" i="4"/>
  <c r="BH840" i="4"/>
  <c r="BG840" i="4"/>
  <c r="BF840" i="4"/>
  <c r="T840" i="4"/>
  <c r="R840" i="4"/>
  <c r="P840" i="4"/>
  <c r="BI838" i="4"/>
  <c r="BH838" i="4"/>
  <c r="BG838" i="4"/>
  <c r="BF838" i="4"/>
  <c r="T838" i="4"/>
  <c r="R838" i="4"/>
  <c r="P838" i="4"/>
  <c r="BI835" i="4"/>
  <c r="BH835" i="4"/>
  <c r="BG835" i="4"/>
  <c r="BF835" i="4"/>
  <c r="T835" i="4"/>
  <c r="R835" i="4"/>
  <c r="P835" i="4"/>
  <c r="BI833" i="4"/>
  <c r="BH833" i="4"/>
  <c r="BG833" i="4"/>
  <c r="BF833" i="4"/>
  <c r="T833" i="4"/>
  <c r="R833" i="4"/>
  <c r="P833" i="4"/>
  <c r="BI830" i="4"/>
  <c r="BH830" i="4"/>
  <c r="BG830" i="4"/>
  <c r="BF830" i="4"/>
  <c r="T830" i="4"/>
  <c r="R830" i="4"/>
  <c r="P830" i="4"/>
  <c r="BI827" i="4"/>
  <c r="BH827" i="4"/>
  <c r="BG827" i="4"/>
  <c r="BF827" i="4"/>
  <c r="T827" i="4"/>
  <c r="R827" i="4"/>
  <c r="P827" i="4"/>
  <c r="BI825" i="4"/>
  <c r="BH825" i="4"/>
  <c r="BG825" i="4"/>
  <c r="BF825" i="4"/>
  <c r="T825" i="4"/>
  <c r="R825" i="4"/>
  <c r="P825" i="4"/>
  <c r="BI822" i="4"/>
  <c r="BH822" i="4"/>
  <c r="BG822" i="4"/>
  <c r="BF822" i="4"/>
  <c r="T822" i="4"/>
  <c r="R822" i="4"/>
  <c r="P822" i="4"/>
  <c r="BI818" i="4"/>
  <c r="BH818" i="4"/>
  <c r="BG818" i="4"/>
  <c r="BF818" i="4"/>
  <c r="T818" i="4"/>
  <c r="R818" i="4"/>
  <c r="P818" i="4"/>
  <c r="BI816" i="4"/>
  <c r="BH816" i="4"/>
  <c r="BG816" i="4"/>
  <c r="BF816" i="4"/>
  <c r="T816" i="4"/>
  <c r="R816" i="4"/>
  <c r="P816" i="4"/>
  <c r="BI812" i="4"/>
  <c r="BH812" i="4"/>
  <c r="BG812" i="4"/>
  <c r="BF812" i="4"/>
  <c r="T812" i="4"/>
  <c r="R812" i="4"/>
  <c r="P812" i="4"/>
  <c r="BI806" i="4"/>
  <c r="BH806" i="4"/>
  <c r="BG806" i="4"/>
  <c r="BF806" i="4"/>
  <c r="T806" i="4"/>
  <c r="R806" i="4"/>
  <c r="P806" i="4"/>
  <c r="BI803" i="4"/>
  <c r="BH803" i="4"/>
  <c r="BG803" i="4"/>
  <c r="BF803" i="4"/>
  <c r="T803" i="4"/>
  <c r="R803" i="4"/>
  <c r="P803" i="4"/>
  <c r="BI800" i="4"/>
  <c r="BH800" i="4"/>
  <c r="BG800" i="4"/>
  <c r="BF800" i="4"/>
  <c r="T800" i="4"/>
  <c r="R800" i="4"/>
  <c r="P800" i="4"/>
  <c r="BI797" i="4"/>
  <c r="BH797" i="4"/>
  <c r="BG797" i="4"/>
  <c r="BF797" i="4"/>
  <c r="T797" i="4"/>
  <c r="R797" i="4"/>
  <c r="P797" i="4"/>
  <c r="BI795" i="4"/>
  <c r="BH795" i="4"/>
  <c r="BG795" i="4"/>
  <c r="BF795" i="4"/>
  <c r="T795" i="4"/>
  <c r="R795" i="4"/>
  <c r="P795" i="4"/>
  <c r="BI792" i="4"/>
  <c r="BH792" i="4"/>
  <c r="BG792" i="4"/>
  <c r="BF792" i="4"/>
  <c r="T792" i="4"/>
  <c r="R792" i="4"/>
  <c r="P792" i="4"/>
  <c r="BI790" i="4"/>
  <c r="BH790" i="4"/>
  <c r="BG790" i="4"/>
  <c r="BF790" i="4"/>
  <c r="T790" i="4"/>
  <c r="R790" i="4"/>
  <c r="P790" i="4"/>
  <c r="BI787" i="4"/>
  <c r="BH787" i="4"/>
  <c r="BG787" i="4"/>
  <c r="BF787" i="4"/>
  <c r="T787" i="4"/>
  <c r="R787" i="4"/>
  <c r="P787" i="4"/>
  <c r="BI785" i="4"/>
  <c r="BH785" i="4"/>
  <c r="BG785" i="4"/>
  <c r="BF785" i="4"/>
  <c r="T785" i="4"/>
  <c r="R785" i="4"/>
  <c r="P785" i="4"/>
  <c r="BI782" i="4"/>
  <c r="BH782" i="4"/>
  <c r="BG782" i="4"/>
  <c r="BF782" i="4"/>
  <c r="T782" i="4"/>
  <c r="R782" i="4"/>
  <c r="P782" i="4"/>
  <c r="BI779" i="4"/>
  <c r="BH779" i="4"/>
  <c r="BG779" i="4"/>
  <c r="BF779" i="4"/>
  <c r="T779" i="4"/>
  <c r="R779" i="4"/>
  <c r="P779" i="4"/>
  <c r="BI776" i="4"/>
  <c r="BH776" i="4"/>
  <c r="BG776" i="4"/>
  <c r="BF776" i="4"/>
  <c r="T776" i="4"/>
  <c r="R776" i="4"/>
  <c r="P776" i="4"/>
  <c r="BI772" i="4"/>
  <c r="BH772" i="4"/>
  <c r="BG772" i="4"/>
  <c r="BF772" i="4"/>
  <c r="T772" i="4"/>
  <c r="R772" i="4"/>
  <c r="P772" i="4"/>
  <c r="BI766" i="4"/>
  <c r="BH766" i="4"/>
  <c r="BG766" i="4"/>
  <c r="BF766" i="4"/>
  <c r="T766" i="4"/>
  <c r="R766" i="4"/>
  <c r="P766" i="4"/>
  <c r="BI761" i="4"/>
  <c r="BH761" i="4"/>
  <c r="BG761" i="4"/>
  <c r="BF761" i="4"/>
  <c r="T761" i="4"/>
  <c r="R761" i="4"/>
  <c r="P761" i="4"/>
  <c r="BI755" i="4"/>
  <c r="BH755" i="4"/>
  <c r="BG755" i="4"/>
  <c r="BF755" i="4"/>
  <c r="T755" i="4"/>
  <c r="R755" i="4"/>
  <c r="P755" i="4"/>
  <c r="BI750" i="4"/>
  <c r="BH750" i="4"/>
  <c r="BG750" i="4"/>
  <c r="BF750" i="4"/>
  <c r="T750" i="4"/>
  <c r="R750" i="4"/>
  <c r="P750" i="4"/>
  <c r="BI744" i="4"/>
  <c r="BH744" i="4"/>
  <c r="BG744" i="4"/>
  <c r="BF744" i="4"/>
  <c r="T744" i="4"/>
  <c r="R744" i="4"/>
  <c r="P744" i="4"/>
  <c r="BI742" i="4"/>
  <c r="BH742" i="4"/>
  <c r="BG742" i="4"/>
  <c r="BF742" i="4"/>
  <c r="T742" i="4"/>
  <c r="R742" i="4"/>
  <c r="P742" i="4"/>
  <c r="BI739" i="4"/>
  <c r="BH739" i="4"/>
  <c r="BG739" i="4"/>
  <c r="BF739" i="4"/>
  <c r="T739" i="4"/>
  <c r="R739" i="4"/>
  <c r="P739" i="4"/>
  <c r="BI737" i="4"/>
  <c r="BH737" i="4"/>
  <c r="BG737" i="4"/>
  <c r="BF737" i="4"/>
  <c r="T737" i="4"/>
  <c r="R737" i="4"/>
  <c r="P737" i="4"/>
  <c r="BI734" i="4"/>
  <c r="BH734" i="4"/>
  <c r="BG734" i="4"/>
  <c r="BF734" i="4"/>
  <c r="T734" i="4"/>
  <c r="R734" i="4"/>
  <c r="P734" i="4"/>
  <c r="BI732" i="4"/>
  <c r="BH732" i="4"/>
  <c r="BG732" i="4"/>
  <c r="BF732" i="4"/>
  <c r="T732" i="4"/>
  <c r="R732" i="4"/>
  <c r="P732" i="4"/>
  <c r="BI729" i="4"/>
  <c r="BH729" i="4"/>
  <c r="BG729" i="4"/>
  <c r="BF729" i="4"/>
  <c r="T729" i="4"/>
  <c r="R729" i="4"/>
  <c r="P729" i="4"/>
  <c r="BI726" i="4"/>
  <c r="BH726" i="4"/>
  <c r="BG726" i="4"/>
  <c r="BF726" i="4"/>
  <c r="T726" i="4"/>
  <c r="R726" i="4"/>
  <c r="P726" i="4"/>
  <c r="BI722" i="4"/>
  <c r="BH722" i="4"/>
  <c r="BG722" i="4"/>
  <c r="BF722" i="4"/>
  <c r="T722" i="4"/>
  <c r="R722" i="4"/>
  <c r="P722" i="4"/>
  <c r="BI717" i="4"/>
  <c r="BH717" i="4"/>
  <c r="BG717" i="4"/>
  <c r="BF717" i="4"/>
  <c r="T717" i="4"/>
  <c r="R717" i="4"/>
  <c r="P717" i="4"/>
  <c r="BI714" i="4"/>
  <c r="BH714" i="4"/>
  <c r="BG714" i="4"/>
  <c r="BF714" i="4"/>
  <c r="T714" i="4"/>
  <c r="R714" i="4"/>
  <c r="P714" i="4"/>
  <c r="BI711" i="4"/>
  <c r="BH711" i="4"/>
  <c r="BG711" i="4"/>
  <c r="BF711" i="4"/>
  <c r="T711" i="4"/>
  <c r="R711" i="4"/>
  <c r="P711" i="4"/>
  <c r="BI708" i="4"/>
  <c r="BH708" i="4"/>
  <c r="BG708" i="4"/>
  <c r="BF708" i="4"/>
  <c r="T708" i="4"/>
  <c r="R708" i="4"/>
  <c r="P708" i="4"/>
  <c r="BI704" i="4"/>
  <c r="BH704" i="4"/>
  <c r="BG704" i="4"/>
  <c r="BF704" i="4"/>
  <c r="T704" i="4"/>
  <c r="R704" i="4"/>
  <c r="P704" i="4"/>
  <c r="BI701" i="4"/>
  <c r="BH701" i="4"/>
  <c r="BG701" i="4"/>
  <c r="BF701" i="4"/>
  <c r="T701" i="4"/>
  <c r="R701" i="4"/>
  <c r="P701" i="4"/>
  <c r="BI698" i="4"/>
  <c r="BH698" i="4"/>
  <c r="BG698" i="4"/>
  <c r="BF698" i="4"/>
  <c r="T698" i="4"/>
  <c r="R698" i="4"/>
  <c r="P698" i="4"/>
  <c r="BI695" i="4"/>
  <c r="BH695" i="4"/>
  <c r="BG695" i="4"/>
  <c r="BF695" i="4"/>
  <c r="T695" i="4"/>
  <c r="R695" i="4"/>
  <c r="P695" i="4"/>
  <c r="BI692" i="4"/>
  <c r="BH692" i="4"/>
  <c r="BG692" i="4"/>
  <c r="BF692" i="4"/>
  <c r="T692" i="4"/>
  <c r="R692" i="4"/>
  <c r="P692" i="4"/>
  <c r="BI689" i="4"/>
  <c r="BH689" i="4"/>
  <c r="BG689" i="4"/>
  <c r="BF689" i="4"/>
  <c r="T689" i="4"/>
  <c r="R689" i="4"/>
  <c r="P689" i="4"/>
  <c r="BI686" i="4"/>
  <c r="BH686" i="4"/>
  <c r="BG686" i="4"/>
  <c r="BF686" i="4"/>
  <c r="T686" i="4"/>
  <c r="R686" i="4"/>
  <c r="P686" i="4"/>
  <c r="BI683" i="4"/>
  <c r="BH683" i="4"/>
  <c r="BG683" i="4"/>
  <c r="BF683" i="4"/>
  <c r="T683" i="4"/>
  <c r="R683" i="4"/>
  <c r="P683" i="4"/>
  <c r="BI680" i="4"/>
  <c r="BH680" i="4"/>
  <c r="BG680" i="4"/>
  <c r="BF680" i="4"/>
  <c r="T680" i="4"/>
  <c r="R680" i="4"/>
  <c r="P680" i="4"/>
  <c r="BI676" i="4"/>
  <c r="BH676" i="4"/>
  <c r="BG676" i="4"/>
  <c r="BF676" i="4"/>
  <c r="T676" i="4"/>
  <c r="R676" i="4"/>
  <c r="P676" i="4"/>
  <c r="BI673" i="4"/>
  <c r="BH673" i="4"/>
  <c r="BG673" i="4"/>
  <c r="BF673" i="4"/>
  <c r="T673" i="4"/>
  <c r="R673" i="4"/>
  <c r="P673" i="4"/>
  <c r="BI670" i="4"/>
  <c r="BH670" i="4"/>
  <c r="BG670" i="4"/>
  <c r="BF670" i="4"/>
  <c r="T670" i="4"/>
  <c r="R670" i="4"/>
  <c r="P670" i="4"/>
  <c r="BI667" i="4"/>
  <c r="BH667" i="4"/>
  <c r="BG667" i="4"/>
  <c r="BF667" i="4"/>
  <c r="T667" i="4"/>
  <c r="R667" i="4"/>
  <c r="P667" i="4"/>
  <c r="BI662" i="4"/>
  <c r="BH662" i="4"/>
  <c r="BG662" i="4"/>
  <c r="BF662" i="4"/>
  <c r="T662" i="4"/>
  <c r="R662" i="4"/>
  <c r="P662" i="4"/>
  <c r="BI658" i="4"/>
  <c r="BH658" i="4"/>
  <c r="BG658" i="4"/>
  <c r="BF658" i="4"/>
  <c r="T658" i="4"/>
  <c r="R658" i="4"/>
  <c r="P658" i="4"/>
  <c r="BI655" i="4"/>
  <c r="BH655" i="4"/>
  <c r="BG655" i="4"/>
  <c r="BF655" i="4"/>
  <c r="T655" i="4"/>
  <c r="R655" i="4"/>
  <c r="P655" i="4"/>
  <c r="BI652" i="4"/>
  <c r="BH652" i="4"/>
  <c r="BG652" i="4"/>
  <c r="BF652" i="4"/>
  <c r="T652" i="4"/>
  <c r="R652" i="4"/>
  <c r="P652" i="4"/>
  <c r="BI649" i="4"/>
  <c r="BH649" i="4"/>
  <c r="BG649" i="4"/>
  <c r="BF649" i="4"/>
  <c r="T649" i="4"/>
  <c r="R649" i="4"/>
  <c r="P649" i="4"/>
  <c r="BI645" i="4"/>
  <c r="BH645" i="4"/>
  <c r="BG645" i="4"/>
  <c r="BF645" i="4"/>
  <c r="T645" i="4"/>
  <c r="R645" i="4"/>
  <c r="P645" i="4"/>
  <c r="BI642" i="4"/>
  <c r="BH642" i="4"/>
  <c r="BG642" i="4"/>
  <c r="BF642" i="4"/>
  <c r="T642" i="4"/>
  <c r="R642" i="4"/>
  <c r="P642" i="4"/>
  <c r="BI639" i="4"/>
  <c r="BH639" i="4"/>
  <c r="BG639" i="4"/>
  <c r="BF639" i="4"/>
  <c r="T639" i="4"/>
  <c r="R639" i="4"/>
  <c r="P639" i="4"/>
  <c r="BI636" i="4"/>
  <c r="BH636" i="4"/>
  <c r="BG636" i="4"/>
  <c r="BF636" i="4"/>
  <c r="T636" i="4"/>
  <c r="R636" i="4"/>
  <c r="P636" i="4"/>
  <c r="BI634" i="4"/>
  <c r="BH634" i="4"/>
  <c r="BG634" i="4"/>
  <c r="BF634" i="4"/>
  <c r="T634" i="4"/>
  <c r="R634" i="4"/>
  <c r="P634" i="4"/>
  <c r="BI632" i="4"/>
  <c r="BH632" i="4"/>
  <c r="BG632" i="4"/>
  <c r="BF632" i="4"/>
  <c r="T632" i="4"/>
  <c r="R632" i="4"/>
  <c r="P632" i="4"/>
  <c r="BI629" i="4"/>
  <c r="BH629" i="4"/>
  <c r="BG629" i="4"/>
  <c r="BF629" i="4"/>
  <c r="T629" i="4"/>
  <c r="R629" i="4"/>
  <c r="P629" i="4"/>
  <c r="BI627" i="4"/>
  <c r="BH627" i="4"/>
  <c r="BG627" i="4"/>
  <c r="BF627" i="4"/>
  <c r="T627" i="4"/>
  <c r="R627" i="4"/>
  <c r="P627" i="4"/>
  <c r="BI624" i="4"/>
  <c r="BH624" i="4"/>
  <c r="BG624" i="4"/>
  <c r="BF624" i="4"/>
  <c r="T624" i="4"/>
  <c r="R624" i="4"/>
  <c r="P624" i="4"/>
  <c r="BI621" i="4"/>
  <c r="BH621" i="4"/>
  <c r="BG621" i="4"/>
  <c r="BF621" i="4"/>
  <c r="T621" i="4"/>
  <c r="R621" i="4"/>
  <c r="P621" i="4"/>
  <c r="BI618" i="4"/>
  <c r="BH618" i="4"/>
  <c r="BG618" i="4"/>
  <c r="BF618" i="4"/>
  <c r="T618" i="4"/>
  <c r="R618" i="4"/>
  <c r="P618" i="4"/>
  <c r="BI615" i="4"/>
  <c r="BH615" i="4"/>
  <c r="BG615" i="4"/>
  <c r="BF615" i="4"/>
  <c r="T615" i="4"/>
  <c r="R615" i="4"/>
  <c r="P615" i="4"/>
  <c r="BI612" i="4"/>
  <c r="BH612" i="4"/>
  <c r="BG612" i="4"/>
  <c r="BF612" i="4"/>
  <c r="T612" i="4"/>
  <c r="R612" i="4"/>
  <c r="P612" i="4"/>
  <c r="BI609" i="4"/>
  <c r="BH609" i="4"/>
  <c r="BG609" i="4"/>
  <c r="BF609" i="4"/>
  <c r="T609" i="4"/>
  <c r="R609" i="4"/>
  <c r="P609" i="4"/>
  <c r="BI607" i="4"/>
  <c r="BH607" i="4"/>
  <c r="BG607" i="4"/>
  <c r="BF607" i="4"/>
  <c r="T607" i="4"/>
  <c r="R607" i="4"/>
  <c r="P607" i="4"/>
  <c r="BI605" i="4"/>
  <c r="BH605" i="4"/>
  <c r="BG605" i="4"/>
  <c r="BF605" i="4"/>
  <c r="T605" i="4"/>
  <c r="R605" i="4"/>
  <c r="P605" i="4"/>
  <c r="BI603" i="4"/>
  <c r="BH603" i="4"/>
  <c r="BG603" i="4"/>
  <c r="BF603" i="4"/>
  <c r="T603" i="4"/>
  <c r="R603" i="4"/>
  <c r="P603" i="4"/>
  <c r="BI601" i="4"/>
  <c r="BH601" i="4"/>
  <c r="BG601" i="4"/>
  <c r="BF601" i="4"/>
  <c r="T601" i="4"/>
  <c r="R601" i="4"/>
  <c r="P601" i="4"/>
  <c r="BI599" i="4"/>
  <c r="BH599" i="4"/>
  <c r="BG599" i="4"/>
  <c r="BF599" i="4"/>
  <c r="T599" i="4"/>
  <c r="R599" i="4"/>
  <c r="P599" i="4"/>
  <c r="BI597" i="4"/>
  <c r="BH597" i="4"/>
  <c r="BG597" i="4"/>
  <c r="BF597" i="4"/>
  <c r="T597" i="4"/>
  <c r="R597" i="4"/>
  <c r="P597" i="4"/>
  <c r="BI595" i="4"/>
  <c r="BH595" i="4"/>
  <c r="BG595" i="4"/>
  <c r="BF595" i="4"/>
  <c r="T595" i="4"/>
  <c r="R595" i="4"/>
  <c r="P595" i="4"/>
  <c r="BI593" i="4"/>
  <c r="BH593" i="4"/>
  <c r="BG593" i="4"/>
  <c r="BF593" i="4"/>
  <c r="T593" i="4"/>
  <c r="R593" i="4"/>
  <c r="P593" i="4"/>
  <c r="BI591" i="4"/>
  <c r="BH591" i="4"/>
  <c r="BG591" i="4"/>
  <c r="BF591" i="4"/>
  <c r="T591" i="4"/>
  <c r="R591" i="4"/>
  <c r="P591" i="4"/>
  <c r="BI589" i="4"/>
  <c r="BH589" i="4"/>
  <c r="BG589" i="4"/>
  <c r="BF589" i="4"/>
  <c r="T589" i="4"/>
  <c r="R589" i="4"/>
  <c r="P589" i="4"/>
  <c r="BI587" i="4"/>
  <c r="BH587" i="4"/>
  <c r="BG587" i="4"/>
  <c r="BF587" i="4"/>
  <c r="T587" i="4"/>
  <c r="R587" i="4"/>
  <c r="P587" i="4"/>
  <c r="BI585" i="4"/>
  <c r="BH585" i="4"/>
  <c r="BG585" i="4"/>
  <c r="BF585" i="4"/>
  <c r="T585" i="4"/>
  <c r="R585" i="4"/>
  <c r="P585" i="4"/>
  <c r="BI583" i="4"/>
  <c r="BH583" i="4"/>
  <c r="BG583" i="4"/>
  <c r="BF583" i="4"/>
  <c r="T583" i="4"/>
  <c r="R583" i="4"/>
  <c r="P583" i="4"/>
  <c r="BI581" i="4"/>
  <c r="BH581" i="4"/>
  <c r="BG581" i="4"/>
  <c r="BF581" i="4"/>
  <c r="T581" i="4"/>
  <c r="R581" i="4"/>
  <c r="P581" i="4"/>
  <c r="BI579" i="4"/>
  <c r="BH579" i="4"/>
  <c r="BG579" i="4"/>
  <c r="BF579" i="4"/>
  <c r="T579" i="4"/>
  <c r="R579" i="4"/>
  <c r="P579" i="4"/>
  <c r="BI577" i="4"/>
  <c r="BH577" i="4"/>
  <c r="BG577" i="4"/>
  <c r="BF577" i="4"/>
  <c r="T577" i="4"/>
  <c r="R577" i="4"/>
  <c r="P577" i="4"/>
  <c r="BI575" i="4"/>
  <c r="BH575" i="4"/>
  <c r="BG575" i="4"/>
  <c r="BF575" i="4"/>
  <c r="T575" i="4"/>
  <c r="R575" i="4"/>
  <c r="P575" i="4"/>
  <c r="BI573" i="4"/>
  <c r="BH573" i="4"/>
  <c r="BG573" i="4"/>
  <c r="BF573" i="4"/>
  <c r="T573" i="4"/>
  <c r="R573" i="4"/>
  <c r="P573" i="4"/>
  <c r="BI571" i="4"/>
  <c r="BH571" i="4"/>
  <c r="BG571" i="4"/>
  <c r="BF571" i="4"/>
  <c r="T571" i="4"/>
  <c r="R571" i="4"/>
  <c r="P571" i="4"/>
  <c r="BI569" i="4"/>
  <c r="BH569" i="4"/>
  <c r="BG569" i="4"/>
  <c r="BF569" i="4"/>
  <c r="T569" i="4"/>
  <c r="R569" i="4"/>
  <c r="P569" i="4"/>
  <c r="BI567" i="4"/>
  <c r="BH567" i="4"/>
  <c r="BG567" i="4"/>
  <c r="BF567" i="4"/>
  <c r="T567" i="4"/>
  <c r="R567" i="4"/>
  <c r="P567" i="4"/>
  <c r="BI564" i="4"/>
  <c r="BH564" i="4"/>
  <c r="BG564" i="4"/>
  <c r="BF564" i="4"/>
  <c r="T564" i="4"/>
  <c r="R564" i="4"/>
  <c r="P564" i="4"/>
  <c r="BI561" i="4"/>
  <c r="BH561" i="4"/>
  <c r="BG561" i="4"/>
  <c r="BF561" i="4"/>
  <c r="T561" i="4"/>
  <c r="R561" i="4"/>
  <c r="P561" i="4"/>
  <c r="BI558" i="4"/>
  <c r="BH558" i="4"/>
  <c r="BG558" i="4"/>
  <c r="BF558" i="4"/>
  <c r="T558" i="4"/>
  <c r="R558" i="4"/>
  <c r="P558" i="4"/>
  <c r="BI555" i="4"/>
  <c r="BH555" i="4"/>
  <c r="BG555" i="4"/>
  <c r="BF555" i="4"/>
  <c r="T555" i="4"/>
  <c r="R555" i="4"/>
  <c r="P555" i="4"/>
  <c r="BI553" i="4"/>
  <c r="BH553" i="4"/>
  <c r="BG553" i="4"/>
  <c r="BF553" i="4"/>
  <c r="T553" i="4"/>
  <c r="R553" i="4"/>
  <c r="P553" i="4"/>
  <c r="BI551" i="4"/>
  <c r="BH551" i="4"/>
  <c r="BG551" i="4"/>
  <c r="BF551" i="4"/>
  <c r="T551" i="4"/>
  <c r="R551" i="4"/>
  <c r="P551" i="4"/>
  <c r="BI549" i="4"/>
  <c r="BH549" i="4"/>
  <c r="BG549" i="4"/>
  <c r="BF549" i="4"/>
  <c r="T549" i="4"/>
  <c r="R549" i="4"/>
  <c r="P549" i="4"/>
  <c r="BI546" i="4"/>
  <c r="BH546" i="4"/>
  <c r="BG546" i="4"/>
  <c r="BF546" i="4"/>
  <c r="T546" i="4"/>
  <c r="R546" i="4"/>
  <c r="P546" i="4"/>
  <c r="BI543" i="4"/>
  <c r="BH543" i="4"/>
  <c r="BG543" i="4"/>
  <c r="BF543" i="4"/>
  <c r="T543" i="4"/>
  <c r="R543" i="4"/>
  <c r="P543" i="4"/>
  <c r="BI540" i="4"/>
  <c r="BH540" i="4"/>
  <c r="BG540" i="4"/>
  <c r="BF540" i="4"/>
  <c r="T540" i="4"/>
  <c r="R540" i="4"/>
  <c r="P540" i="4"/>
  <c r="BI536" i="4"/>
  <c r="BH536" i="4"/>
  <c r="BG536" i="4"/>
  <c r="BF536" i="4"/>
  <c r="T536" i="4"/>
  <c r="R536" i="4"/>
  <c r="P536" i="4"/>
  <c r="BI533" i="4"/>
  <c r="BH533" i="4"/>
  <c r="BG533" i="4"/>
  <c r="BF533" i="4"/>
  <c r="T533" i="4"/>
  <c r="R533" i="4"/>
  <c r="P533" i="4"/>
  <c r="BI530" i="4"/>
  <c r="BH530" i="4"/>
  <c r="BG530" i="4"/>
  <c r="BF530" i="4"/>
  <c r="T530" i="4"/>
  <c r="R530" i="4"/>
  <c r="P530" i="4"/>
  <c r="BI524" i="4"/>
  <c r="BH524" i="4"/>
  <c r="BG524" i="4"/>
  <c r="BF524" i="4"/>
  <c r="T524" i="4"/>
  <c r="R524" i="4"/>
  <c r="P524" i="4"/>
  <c r="BI522" i="4"/>
  <c r="BH522" i="4"/>
  <c r="BG522" i="4"/>
  <c r="BF522" i="4"/>
  <c r="T522" i="4"/>
  <c r="R522" i="4"/>
  <c r="P522" i="4"/>
  <c r="BI519" i="4"/>
  <c r="BH519" i="4"/>
  <c r="BG519" i="4"/>
  <c r="BF519" i="4"/>
  <c r="T519" i="4"/>
  <c r="R519" i="4"/>
  <c r="P519" i="4"/>
  <c r="BI513" i="4"/>
  <c r="BH513" i="4"/>
  <c r="BG513" i="4"/>
  <c r="BF513" i="4"/>
  <c r="T513" i="4"/>
  <c r="R513" i="4"/>
  <c r="P513" i="4"/>
  <c r="BI510" i="4"/>
  <c r="BH510" i="4"/>
  <c r="BG510" i="4"/>
  <c r="BF510" i="4"/>
  <c r="T510" i="4"/>
  <c r="R510" i="4"/>
  <c r="P510" i="4"/>
  <c r="BI507" i="4"/>
  <c r="BH507" i="4"/>
  <c r="BG507" i="4"/>
  <c r="BF507" i="4"/>
  <c r="T507" i="4"/>
  <c r="R507" i="4"/>
  <c r="P507" i="4"/>
  <c r="BI504" i="4"/>
  <c r="BH504" i="4"/>
  <c r="BG504" i="4"/>
  <c r="BF504" i="4"/>
  <c r="T504" i="4"/>
  <c r="R504" i="4"/>
  <c r="P504" i="4"/>
  <c r="BI501" i="4"/>
  <c r="BH501" i="4"/>
  <c r="BG501" i="4"/>
  <c r="BF501" i="4"/>
  <c r="T501" i="4"/>
  <c r="R501" i="4"/>
  <c r="P501" i="4"/>
  <c r="BI498" i="4"/>
  <c r="BH498" i="4"/>
  <c r="BG498" i="4"/>
  <c r="BF498" i="4"/>
  <c r="T498" i="4"/>
  <c r="R498" i="4"/>
  <c r="P498" i="4"/>
  <c r="BI491" i="4"/>
  <c r="BH491" i="4"/>
  <c r="BG491" i="4"/>
  <c r="BF491" i="4"/>
  <c r="T491" i="4"/>
  <c r="R491" i="4"/>
  <c r="P491" i="4"/>
  <c r="BI486" i="4"/>
  <c r="BH486" i="4"/>
  <c r="BG486" i="4"/>
  <c r="BF486" i="4"/>
  <c r="T486" i="4"/>
  <c r="R486" i="4"/>
  <c r="P486" i="4"/>
  <c r="BI483" i="4"/>
  <c r="BH483" i="4"/>
  <c r="BG483" i="4"/>
  <c r="BF483" i="4"/>
  <c r="T483" i="4"/>
  <c r="R483" i="4"/>
  <c r="P483" i="4"/>
  <c r="BI480" i="4"/>
  <c r="BH480" i="4"/>
  <c r="BG480" i="4"/>
  <c r="BF480" i="4"/>
  <c r="T480" i="4"/>
  <c r="R480" i="4"/>
  <c r="P480" i="4"/>
  <c r="BI476" i="4"/>
  <c r="BH476" i="4"/>
  <c r="BG476" i="4"/>
  <c r="BF476" i="4"/>
  <c r="T476" i="4"/>
  <c r="R476" i="4"/>
  <c r="P476" i="4"/>
  <c r="BI473" i="4"/>
  <c r="BH473" i="4"/>
  <c r="BG473" i="4"/>
  <c r="BF473" i="4"/>
  <c r="T473" i="4"/>
  <c r="R473" i="4"/>
  <c r="P473" i="4"/>
  <c r="BI470" i="4"/>
  <c r="BH470" i="4"/>
  <c r="BG470" i="4"/>
  <c r="BF470" i="4"/>
  <c r="T470" i="4"/>
  <c r="R470" i="4"/>
  <c r="P470" i="4"/>
  <c r="BI467" i="4"/>
  <c r="BH467" i="4"/>
  <c r="BG467" i="4"/>
  <c r="BF467" i="4"/>
  <c r="T467" i="4"/>
  <c r="R467" i="4"/>
  <c r="P467" i="4"/>
  <c r="BI464" i="4"/>
  <c r="BH464" i="4"/>
  <c r="BG464" i="4"/>
  <c r="BF464" i="4"/>
  <c r="T464" i="4"/>
  <c r="R464" i="4"/>
  <c r="P464" i="4"/>
  <c r="BI461" i="4"/>
  <c r="BH461" i="4"/>
  <c r="BG461" i="4"/>
  <c r="BF461" i="4"/>
  <c r="T461" i="4"/>
  <c r="R461" i="4"/>
  <c r="P461" i="4"/>
  <c r="BI451" i="4"/>
  <c r="BH451" i="4"/>
  <c r="BG451" i="4"/>
  <c r="BF451" i="4"/>
  <c r="T451" i="4"/>
  <c r="R451" i="4"/>
  <c r="P451" i="4"/>
  <c r="BI443" i="4"/>
  <c r="BH443" i="4"/>
  <c r="BG443" i="4"/>
  <c r="BF443" i="4"/>
  <c r="T443" i="4"/>
  <c r="R443" i="4"/>
  <c r="P443" i="4"/>
  <c r="BI440" i="4"/>
  <c r="BH440" i="4"/>
  <c r="BG440" i="4"/>
  <c r="BF440" i="4"/>
  <c r="T440" i="4"/>
  <c r="R440" i="4"/>
  <c r="P440" i="4"/>
  <c r="BI434" i="4"/>
  <c r="BH434" i="4"/>
  <c r="BG434" i="4"/>
  <c r="BF434" i="4"/>
  <c r="T434" i="4"/>
  <c r="R434" i="4"/>
  <c r="P434" i="4"/>
  <c r="BI424" i="4"/>
  <c r="BH424" i="4"/>
  <c r="BG424" i="4"/>
  <c r="BF424" i="4"/>
  <c r="T424" i="4"/>
  <c r="R424" i="4"/>
  <c r="P424" i="4"/>
  <c r="BI421" i="4"/>
  <c r="BH421" i="4"/>
  <c r="BG421" i="4"/>
  <c r="BF421" i="4"/>
  <c r="T421" i="4"/>
  <c r="R421" i="4"/>
  <c r="P421" i="4"/>
  <c r="BI418" i="4"/>
  <c r="BH418" i="4"/>
  <c r="BG418" i="4"/>
  <c r="BF418" i="4"/>
  <c r="T418" i="4"/>
  <c r="R418" i="4"/>
  <c r="P418" i="4"/>
  <c r="BI413" i="4"/>
  <c r="BH413" i="4"/>
  <c r="BG413" i="4"/>
  <c r="BF413" i="4"/>
  <c r="T413" i="4"/>
  <c r="R413" i="4"/>
  <c r="P413" i="4"/>
  <c r="BI407" i="4"/>
  <c r="BH407" i="4"/>
  <c r="BG407" i="4"/>
  <c r="BF407" i="4"/>
  <c r="T407" i="4"/>
  <c r="T406" i="4" s="1"/>
  <c r="R407" i="4"/>
  <c r="R406" i="4" s="1"/>
  <c r="P407" i="4"/>
  <c r="P406" i="4" s="1"/>
  <c r="BI402" i="4"/>
  <c r="BH402" i="4"/>
  <c r="BG402" i="4"/>
  <c r="BF402" i="4"/>
  <c r="T402" i="4"/>
  <c r="R402" i="4"/>
  <c r="P402" i="4"/>
  <c r="BI399" i="4"/>
  <c r="BH399" i="4"/>
  <c r="BG399" i="4"/>
  <c r="BF399" i="4"/>
  <c r="T399" i="4"/>
  <c r="R399" i="4"/>
  <c r="P399" i="4"/>
  <c r="BI391" i="4"/>
  <c r="BH391" i="4"/>
  <c r="BG391" i="4"/>
  <c r="BF391" i="4"/>
  <c r="T391" i="4"/>
  <c r="R391" i="4"/>
  <c r="P391" i="4"/>
  <c r="BI388" i="4"/>
  <c r="BH388" i="4"/>
  <c r="BG388" i="4"/>
  <c r="BF388" i="4"/>
  <c r="T388" i="4"/>
  <c r="R388" i="4"/>
  <c r="P388" i="4"/>
  <c r="BI384" i="4"/>
  <c r="BH384" i="4"/>
  <c r="BG384" i="4"/>
  <c r="BF384" i="4"/>
  <c r="T384" i="4"/>
  <c r="R384" i="4"/>
  <c r="P384" i="4"/>
  <c r="BI379" i="4"/>
  <c r="BH379" i="4"/>
  <c r="BG379" i="4"/>
  <c r="BF379" i="4"/>
  <c r="T379" i="4"/>
  <c r="R379" i="4"/>
  <c r="P379" i="4"/>
  <c r="BI374" i="4"/>
  <c r="BH374" i="4"/>
  <c r="BG374" i="4"/>
  <c r="BF374" i="4"/>
  <c r="T374" i="4"/>
  <c r="T373" i="4"/>
  <c r="R374" i="4"/>
  <c r="R373" i="4"/>
  <c r="P374" i="4"/>
  <c r="P373" i="4"/>
  <c r="BI370" i="4"/>
  <c r="BH370" i="4"/>
  <c r="BG370" i="4"/>
  <c r="BF370" i="4"/>
  <c r="T370" i="4"/>
  <c r="R370" i="4"/>
  <c r="P370" i="4"/>
  <c r="BI367" i="4"/>
  <c r="BH367" i="4"/>
  <c r="BG367" i="4"/>
  <c r="BF367" i="4"/>
  <c r="T367" i="4"/>
  <c r="R367" i="4"/>
  <c r="P367" i="4"/>
  <c r="BI362" i="4"/>
  <c r="BH362" i="4"/>
  <c r="BG362" i="4"/>
  <c r="BF362" i="4"/>
  <c r="T362" i="4"/>
  <c r="R362" i="4"/>
  <c r="P362" i="4"/>
  <c r="BI359" i="4"/>
  <c r="BH359" i="4"/>
  <c r="BG359" i="4"/>
  <c r="BF359" i="4"/>
  <c r="T359" i="4"/>
  <c r="R359" i="4"/>
  <c r="P359" i="4"/>
  <c r="BI356" i="4"/>
  <c r="BH356" i="4"/>
  <c r="BG356" i="4"/>
  <c r="BF356" i="4"/>
  <c r="T356" i="4"/>
  <c r="R356" i="4"/>
  <c r="P356" i="4"/>
  <c r="BI353" i="4"/>
  <c r="BH353" i="4"/>
  <c r="BG353" i="4"/>
  <c r="BF353" i="4"/>
  <c r="T353" i="4"/>
  <c r="R353" i="4"/>
  <c r="P353" i="4"/>
  <c r="BI350" i="4"/>
  <c r="BH350" i="4"/>
  <c r="BG350" i="4"/>
  <c r="BF350" i="4"/>
  <c r="T350" i="4"/>
  <c r="R350" i="4"/>
  <c r="P350" i="4"/>
  <c r="BI343" i="4"/>
  <c r="BH343" i="4"/>
  <c r="BG343" i="4"/>
  <c r="BF343" i="4"/>
  <c r="T343" i="4"/>
  <c r="R343" i="4"/>
  <c r="P343" i="4"/>
  <c r="BI336" i="4"/>
  <c r="BH336" i="4"/>
  <c r="BG336" i="4"/>
  <c r="BF336" i="4"/>
  <c r="T336" i="4"/>
  <c r="R336" i="4"/>
  <c r="P336" i="4"/>
  <c r="BI330" i="4"/>
  <c r="BH330" i="4"/>
  <c r="BG330" i="4"/>
  <c r="BF330" i="4"/>
  <c r="T330" i="4"/>
  <c r="R330" i="4"/>
  <c r="P330" i="4"/>
  <c r="BI324" i="4"/>
  <c r="BH324" i="4"/>
  <c r="BG324" i="4"/>
  <c r="BF324" i="4"/>
  <c r="T324" i="4"/>
  <c r="R324" i="4"/>
  <c r="P324" i="4"/>
  <c r="BI318" i="4"/>
  <c r="BH318" i="4"/>
  <c r="BG318" i="4"/>
  <c r="BF318" i="4"/>
  <c r="T318" i="4"/>
  <c r="R318" i="4"/>
  <c r="P318" i="4"/>
  <c r="BI310" i="4"/>
  <c r="BH310" i="4"/>
  <c r="BG310" i="4"/>
  <c r="BF310" i="4"/>
  <c r="T310" i="4"/>
  <c r="R310" i="4"/>
  <c r="P310" i="4"/>
  <c r="BI305" i="4"/>
  <c r="BH305" i="4"/>
  <c r="BG305" i="4"/>
  <c r="BF305" i="4"/>
  <c r="T305" i="4"/>
  <c r="R305" i="4"/>
  <c r="P305" i="4"/>
  <c r="BI300" i="4"/>
  <c r="BH300" i="4"/>
  <c r="BG300" i="4"/>
  <c r="BF300" i="4"/>
  <c r="T300" i="4"/>
  <c r="R300" i="4"/>
  <c r="P300" i="4"/>
  <c r="BI294" i="4"/>
  <c r="BH294" i="4"/>
  <c r="BG294" i="4"/>
  <c r="BF294" i="4"/>
  <c r="T294" i="4"/>
  <c r="R294" i="4"/>
  <c r="P294" i="4"/>
  <c r="BI292" i="4"/>
  <c r="BH292" i="4"/>
  <c r="BG292" i="4"/>
  <c r="BF292" i="4"/>
  <c r="T292" i="4"/>
  <c r="R292" i="4"/>
  <c r="P292" i="4"/>
  <c r="BI289" i="4"/>
  <c r="BH289" i="4"/>
  <c r="BG289" i="4"/>
  <c r="BF289" i="4"/>
  <c r="T289" i="4"/>
  <c r="R289" i="4"/>
  <c r="P289" i="4"/>
  <c r="BI286" i="4"/>
  <c r="BH286" i="4"/>
  <c r="BG286" i="4"/>
  <c r="BF286" i="4"/>
  <c r="T286" i="4"/>
  <c r="R286" i="4"/>
  <c r="P286" i="4"/>
  <c r="BI283" i="4"/>
  <c r="BH283" i="4"/>
  <c r="BG283" i="4"/>
  <c r="BF283" i="4"/>
  <c r="T283" i="4"/>
  <c r="R283" i="4"/>
  <c r="P283" i="4"/>
  <c r="BI280" i="4"/>
  <c r="BH280" i="4"/>
  <c r="BG280" i="4"/>
  <c r="BF280" i="4"/>
  <c r="T280" i="4"/>
  <c r="R280" i="4"/>
  <c r="P280" i="4"/>
  <c r="BI277" i="4"/>
  <c r="BH277" i="4"/>
  <c r="BG277" i="4"/>
  <c r="BF277" i="4"/>
  <c r="T277" i="4"/>
  <c r="R277" i="4"/>
  <c r="P277" i="4"/>
  <c r="BI274" i="4"/>
  <c r="BH274" i="4"/>
  <c r="BG274" i="4"/>
  <c r="BF274" i="4"/>
  <c r="T274" i="4"/>
  <c r="R274" i="4"/>
  <c r="P274" i="4"/>
  <c r="BI269" i="4"/>
  <c r="BH269" i="4"/>
  <c r="BG269" i="4"/>
  <c r="BF269" i="4"/>
  <c r="T269" i="4"/>
  <c r="R269" i="4"/>
  <c r="P269" i="4"/>
  <c r="BI264" i="4"/>
  <c r="BH264" i="4"/>
  <c r="BG264" i="4"/>
  <c r="BF264" i="4"/>
  <c r="T264" i="4"/>
  <c r="R264" i="4"/>
  <c r="P264" i="4"/>
  <c r="BI258" i="4"/>
  <c r="BH258" i="4"/>
  <c r="BG258" i="4"/>
  <c r="BF258" i="4"/>
  <c r="T258" i="4"/>
  <c r="R258" i="4"/>
  <c r="P258" i="4"/>
  <c r="BI253" i="4"/>
  <c r="BH253" i="4"/>
  <c r="BG253" i="4"/>
  <c r="BF253" i="4"/>
  <c r="T253" i="4"/>
  <c r="R253" i="4"/>
  <c r="P253" i="4"/>
  <c r="BI250" i="4"/>
  <c r="BH250" i="4"/>
  <c r="BG250" i="4"/>
  <c r="BF250" i="4"/>
  <c r="T250" i="4"/>
  <c r="R250" i="4"/>
  <c r="P250" i="4"/>
  <c r="BI247" i="4"/>
  <c r="BH247" i="4"/>
  <c r="BG247" i="4"/>
  <c r="BF247" i="4"/>
  <c r="T247" i="4"/>
  <c r="R247" i="4"/>
  <c r="P247" i="4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R236" i="4"/>
  <c r="P236" i="4"/>
  <c r="BI230" i="4"/>
  <c r="BH230" i="4"/>
  <c r="BG230" i="4"/>
  <c r="BF230" i="4"/>
  <c r="T230" i="4"/>
  <c r="R230" i="4"/>
  <c r="P230" i="4"/>
  <c r="BI224" i="4"/>
  <c r="BH224" i="4"/>
  <c r="BG224" i="4"/>
  <c r="BF224" i="4"/>
  <c r="T224" i="4"/>
  <c r="R224" i="4"/>
  <c r="P224" i="4"/>
  <c r="BI218" i="4"/>
  <c r="BH218" i="4"/>
  <c r="BG218" i="4"/>
  <c r="BF218" i="4"/>
  <c r="T218" i="4"/>
  <c r="R218" i="4"/>
  <c r="P218" i="4"/>
  <c r="BI210" i="4"/>
  <c r="BH210" i="4"/>
  <c r="BG210" i="4"/>
  <c r="BF210" i="4"/>
  <c r="T210" i="4"/>
  <c r="R210" i="4"/>
  <c r="P210" i="4"/>
  <c r="BI205" i="4"/>
  <c r="BH205" i="4"/>
  <c r="BG205" i="4"/>
  <c r="BF205" i="4"/>
  <c r="T205" i="4"/>
  <c r="R205" i="4"/>
  <c r="P205" i="4"/>
  <c r="BI201" i="4"/>
  <c r="BH201" i="4"/>
  <c r="BG201" i="4"/>
  <c r="BF201" i="4"/>
  <c r="T201" i="4"/>
  <c r="T200" i="4" s="1"/>
  <c r="R201" i="4"/>
  <c r="R200" i="4" s="1"/>
  <c r="P201" i="4"/>
  <c r="P200" i="4" s="1"/>
  <c r="BI194" i="4"/>
  <c r="BH194" i="4"/>
  <c r="BG194" i="4"/>
  <c r="BF194" i="4"/>
  <c r="T194" i="4"/>
  <c r="R194" i="4"/>
  <c r="P194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76" i="4"/>
  <c r="BH176" i="4"/>
  <c r="BG176" i="4"/>
  <c r="BF176" i="4"/>
  <c r="T176" i="4"/>
  <c r="R176" i="4"/>
  <c r="P176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46" i="4"/>
  <c r="BH146" i="4"/>
  <c r="BG146" i="4"/>
  <c r="BF146" i="4"/>
  <c r="T146" i="4"/>
  <c r="R146" i="4"/>
  <c r="P146" i="4"/>
  <c r="F137" i="4"/>
  <c r="E135" i="4"/>
  <c r="F89" i="4"/>
  <c r="E87" i="4"/>
  <c r="J24" i="4"/>
  <c r="E24" i="4"/>
  <c r="J140" i="4" s="1"/>
  <c r="J23" i="4"/>
  <c r="J21" i="4"/>
  <c r="E21" i="4"/>
  <c r="J139" i="4" s="1"/>
  <c r="J20" i="4"/>
  <c r="J18" i="4"/>
  <c r="E18" i="4"/>
  <c r="F140" i="4" s="1"/>
  <c r="J17" i="4"/>
  <c r="J15" i="4"/>
  <c r="E15" i="4"/>
  <c r="F91" i="4" s="1"/>
  <c r="J14" i="4"/>
  <c r="J12" i="4"/>
  <c r="J89" i="4"/>
  <c r="E7" i="4"/>
  <c r="E133" i="4"/>
  <c r="J37" i="3"/>
  <c r="J36" i="3"/>
  <c r="AY96" i="1" s="1"/>
  <c r="J35" i="3"/>
  <c r="AX96" i="1" s="1"/>
  <c r="BI278" i="3"/>
  <c r="BH278" i="3"/>
  <c r="BG278" i="3"/>
  <c r="BF278" i="3"/>
  <c r="T278" i="3"/>
  <c r="R278" i="3"/>
  <c r="P278" i="3"/>
  <c r="BI272" i="3"/>
  <c r="BH272" i="3"/>
  <c r="BG272" i="3"/>
  <c r="BF272" i="3"/>
  <c r="T272" i="3"/>
  <c r="R272" i="3"/>
  <c r="P272" i="3"/>
  <c r="BI268" i="3"/>
  <c r="BH268" i="3"/>
  <c r="BG268" i="3"/>
  <c r="BF268" i="3"/>
  <c r="T268" i="3"/>
  <c r="R268" i="3"/>
  <c r="P268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3" i="3"/>
  <c r="BH253" i="3"/>
  <c r="BG253" i="3"/>
  <c r="BF253" i="3"/>
  <c r="T253" i="3"/>
  <c r="R253" i="3"/>
  <c r="P253" i="3"/>
  <c r="BI243" i="3"/>
  <c r="BH243" i="3"/>
  <c r="BG243" i="3"/>
  <c r="BF243" i="3"/>
  <c r="T243" i="3"/>
  <c r="R243" i="3"/>
  <c r="P243" i="3"/>
  <c r="BI238" i="3"/>
  <c r="BH238" i="3"/>
  <c r="BG238" i="3"/>
  <c r="BF238" i="3"/>
  <c r="T238" i="3"/>
  <c r="R238" i="3"/>
  <c r="P238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3" i="3"/>
  <c r="BH223" i="3"/>
  <c r="BG223" i="3"/>
  <c r="BF223" i="3"/>
  <c r="T223" i="3"/>
  <c r="R223" i="3"/>
  <c r="P223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07" i="3"/>
  <c r="BH207" i="3"/>
  <c r="BG207" i="3"/>
  <c r="BF207" i="3"/>
  <c r="T207" i="3"/>
  <c r="R207" i="3"/>
  <c r="P207" i="3"/>
  <c r="BI201" i="3"/>
  <c r="BH201" i="3"/>
  <c r="BG201" i="3"/>
  <c r="BF201" i="3"/>
  <c r="T201" i="3"/>
  <c r="R201" i="3"/>
  <c r="P201" i="3"/>
  <c r="BI196" i="3"/>
  <c r="BH196" i="3"/>
  <c r="BG196" i="3"/>
  <c r="BF196" i="3"/>
  <c r="T196" i="3"/>
  <c r="T195" i="3" s="1"/>
  <c r="R196" i="3"/>
  <c r="R195" i="3" s="1"/>
  <c r="P196" i="3"/>
  <c r="P195" i="3" s="1"/>
  <c r="BI191" i="3"/>
  <c r="BH191" i="3"/>
  <c r="BG191" i="3"/>
  <c r="BF191" i="3"/>
  <c r="T191" i="3"/>
  <c r="R191" i="3"/>
  <c r="P191" i="3"/>
  <c r="BI185" i="3"/>
  <c r="BH185" i="3"/>
  <c r="BG185" i="3"/>
  <c r="BF185" i="3"/>
  <c r="T185" i="3"/>
  <c r="R185" i="3"/>
  <c r="P185" i="3"/>
  <c r="BI181" i="3"/>
  <c r="BH181" i="3"/>
  <c r="BG181" i="3"/>
  <c r="BF181" i="3"/>
  <c r="T181" i="3"/>
  <c r="R181" i="3"/>
  <c r="P181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6" i="3"/>
  <c r="BH166" i="3"/>
  <c r="BG166" i="3"/>
  <c r="BF166" i="3"/>
  <c r="T166" i="3"/>
  <c r="R166" i="3"/>
  <c r="P166" i="3"/>
  <c r="BI160" i="3"/>
  <c r="BH160" i="3"/>
  <c r="BG160" i="3"/>
  <c r="BF160" i="3"/>
  <c r="T160" i="3"/>
  <c r="R160" i="3"/>
  <c r="P160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5" i="3"/>
  <c r="BH145" i="3"/>
  <c r="BG145" i="3"/>
  <c r="BF145" i="3"/>
  <c r="T145" i="3"/>
  <c r="R145" i="3"/>
  <c r="P145" i="3"/>
  <c r="BI139" i="3"/>
  <c r="BH139" i="3"/>
  <c r="BG139" i="3"/>
  <c r="BF139" i="3"/>
  <c r="T139" i="3"/>
  <c r="R139" i="3"/>
  <c r="P139" i="3"/>
  <c r="BI134" i="3"/>
  <c r="BH134" i="3"/>
  <c r="BG134" i="3"/>
  <c r="BF134" i="3"/>
  <c r="T134" i="3"/>
  <c r="T127" i="3"/>
  <c r="R134" i="3"/>
  <c r="P134" i="3"/>
  <c r="P127" i="3"/>
  <c r="BI128" i="3"/>
  <c r="BH128" i="3"/>
  <c r="BG128" i="3"/>
  <c r="BF128" i="3"/>
  <c r="T128" i="3"/>
  <c r="R128" i="3"/>
  <c r="R127" i="3" s="1"/>
  <c r="P128" i="3"/>
  <c r="F119" i="3"/>
  <c r="E117" i="3"/>
  <c r="F89" i="3"/>
  <c r="E87" i="3"/>
  <c r="J24" i="3"/>
  <c r="E24" i="3"/>
  <c r="J122" i="3"/>
  <c r="J23" i="3"/>
  <c r="J21" i="3"/>
  <c r="E21" i="3"/>
  <c r="J91" i="3"/>
  <c r="J20" i="3"/>
  <c r="J18" i="3"/>
  <c r="E18" i="3"/>
  <c r="F122" i="3"/>
  <c r="J17" i="3"/>
  <c r="J15" i="3"/>
  <c r="E15" i="3"/>
  <c r="F91" i="3"/>
  <c r="J14" i="3"/>
  <c r="J12" i="3"/>
  <c r="J119" i="3" s="1"/>
  <c r="E7" i="3"/>
  <c r="E115" i="3" s="1"/>
  <c r="J37" i="2"/>
  <c r="J36" i="2"/>
  <c r="AY95" i="1"/>
  <c r="J35" i="2"/>
  <c r="AX95" i="1"/>
  <c r="BI320" i="2"/>
  <c r="BH320" i="2"/>
  <c r="BG320" i="2"/>
  <c r="BF320" i="2"/>
  <c r="T320" i="2"/>
  <c r="T319" i="2"/>
  <c r="R320" i="2"/>
  <c r="R319" i="2"/>
  <c r="P320" i="2"/>
  <c r="P319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07" i="2"/>
  <c r="BH307" i="2"/>
  <c r="BG307" i="2"/>
  <c r="BF307" i="2"/>
  <c r="T307" i="2"/>
  <c r="R307" i="2"/>
  <c r="P307" i="2"/>
  <c r="BI301" i="2"/>
  <c r="BH301" i="2"/>
  <c r="BG301" i="2"/>
  <c r="BF301" i="2"/>
  <c r="T301" i="2"/>
  <c r="R301" i="2"/>
  <c r="P301" i="2"/>
  <c r="BI294" i="2"/>
  <c r="BH294" i="2"/>
  <c r="BG294" i="2"/>
  <c r="BF294" i="2"/>
  <c r="T294" i="2"/>
  <c r="T287" i="2"/>
  <c r="R294" i="2"/>
  <c r="P294" i="2"/>
  <c r="P287" i="2"/>
  <c r="BI288" i="2"/>
  <c r="BH288" i="2"/>
  <c r="BG288" i="2"/>
  <c r="BF288" i="2"/>
  <c r="T288" i="2"/>
  <c r="R288" i="2"/>
  <c r="R287" i="2" s="1"/>
  <c r="P288" i="2"/>
  <c r="BI285" i="2"/>
  <c r="BH285" i="2"/>
  <c r="BG285" i="2"/>
  <c r="BF285" i="2"/>
  <c r="T285" i="2"/>
  <c r="T284" i="2" s="1"/>
  <c r="R285" i="2"/>
  <c r="R284" i="2" s="1"/>
  <c r="P285" i="2"/>
  <c r="P284" i="2" s="1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0" i="2"/>
  <c r="BH250" i="2"/>
  <c r="BG250" i="2"/>
  <c r="BF250" i="2"/>
  <c r="T250" i="2"/>
  <c r="T249" i="2" s="1"/>
  <c r="R250" i="2"/>
  <c r="R249" i="2" s="1"/>
  <c r="P250" i="2"/>
  <c r="P249" i="2" s="1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186" i="2"/>
  <c r="BH186" i="2"/>
  <c r="BG186" i="2"/>
  <c r="BF186" i="2"/>
  <c r="T186" i="2"/>
  <c r="T185" i="2" s="1"/>
  <c r="R186" i="2"/>
  <c r="R185" i="2" s="1"/>
  <c r="P186" i="2"/>
  <c r="P185" i="2" s="1"/>
  <c r="BI182" i="2"/>
  <c r="BH182" i="2"/>
  <c r="BG182" i="2"/>
  <c r="BF182" i="2"/>
  <c r="T182" i="2"/>
  <c r="R182" i="2"/>
  <c r="P182" i="2"/>
  <c r="BI169" i="2"/>
  <c r="BH169" i="2"/>
  <c r="BG169" i="2"/>
  <c r="BF169" i="2"/>
  <c r="T169" i="2"/>
  <c r="R169" i="2"/>
  <c r="P169" i="2"/>
  <c r="BI163" i="2"/>
  <c r="BH163" i="2"/>
  <c r="BG163" i="2"/>
  <c r="BF163" i="2"/>
  <c r="T163" i="2"/>
  <c r="R163" i="2"/>
  <c r="P163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1" i="2"/>
  <c r="BH131" i="2"/>
  <c r="BG131" i="2"/>
  <c r="BF131" i="2"/>
  <c r="T131" i="2"/>
  <c r="R131" i="2"/>
  <c r="P131" i="2"/>
  <c r="F122" i="2"/>
  <c r="E120" i="2"/>
  <c r="F89" i="2"/>
  <c r="E87" i="2"/>
  <c r="J24" i="2"/>
  <c r="E24" i="2"/>
  <c r="J125" i="2"/>
  <c r="J23" i="2"/>
  <c r="J21" i="2"/>
  <c r="E21" i="2"/>
  <c r="J124" i="2"/>
  <c r="J20" i="2"/>
  <c r="J18" i="2"/>
  <c r="E18" i="2"/>
  <c r="F92" i="2"/>
  <c r="J17" i="2"/>
  <c r="J15" i="2"/>
  <c r="E15" i="2"/>
  <c r="F91" i="2"/>
  <c r="J14" i="2"/>
  <c r="J12" i="2"/>
  <c r="J122" i="2" s="1"/>
  <c r="E7" i="2"/>
  <c r="E118" i="2" s="1"/>
  <c r="L90" i="1"/>
  <c r="AM90" i="1"/>
  <c r="AM89" i="1"/>
  <c r="L89" i="1"/>
  <c r="AM87" i="1"/>
  <c r="L87" i="1"/>
  <c r="L85" i="1"/>
  <c r="L84" i="1"/>
  <c r="J320" i="2"/>
  <c r="BK273" i="2"/>
  <c r="BK267" i="2"/>
  <c r="J261" i="2"/>
  <c r="J257" i="2"/>
  <c r="J237" i="2"/>
  <c r="BK224" i="2"/>
  <c r="J154" i="2"/>
  <c r="AS94" i="1"/>
  <c r="J131" i="2"/>
  <c r="BK285" i="2"/>
  <c r="BK242" i="2"/>
  <c r="J224" i="2"/>
  <c r="BK182" i="2"/>
  <c r="J151" i="2"/>
  <c r="BK261" i="3"/>
  <c r="J214" i="3"/>
  <c r="BK185" i="3"/>
  <c r="BK151" i="3"/>
  <c r="BK134" i="3"/>
  <c r="BK238" i="3"/>
  <c r="J201" i="3"/>
  <c r="BK181" i="3"/>
  <c r="BK154" i="3"/>
  <c r="BK214" i="3"/>
  <c r="J181" i="3"/>
  <c r="BK139" i="3"/>
  <c r="J261" i="3"/>
  <c r="BK232" i="3"/>
  <c r="J166" i="3"/>
  <c r="J1003" i="4"/>
  <c r="J969" i="4"/>
  <c r="BK950" i="4"/>
  <c r="J936" i="4"/>
  <c r="BK913" i="4"/>
  <c r="BK865" i="4"/>
  <c r="J850" i="4"/>
  <c r="BK838" i="4"/>
  <c r="J827" i="4"/>
  <c r="BK792" i="4"/>
  <c r="BK708" i="4"/>
  <c r="J658" i="4"/>
  <c r="BK642" i="4"/>
  <c r="BK629" i="4"/>
  <c r="J612" i="4"/>
  <c r="BK599" i="4"/>
  <c r="J589" i="4"/>
  <c r="J573" i="4"/>
  <c r="J549" i="4"/>
  <c r="J501" i="4"/>
  <c r="BK480" i="4"/>
  <c r="BK434" i="4"/>
  <c r="BK418" i="4"/>
  <c r="BK356" i="4"/>
  <c r="J294" i="4"/>
  <c r="J269" i="4"/>
  <c r="J250" i="4"/>
  <c r="BK205" i="4"/>
  <c r="BK182" i="4"/>
  <c r="J158" i="4"/>
  <c r="BK990" i="4"/>
  <c r="J972" i="4"/>
  <c r="BK930" i="4"/>
  <c r="J906" i="4"/>
  <c r="J894" i="4"/>
  <c r="J881" i="4"/>
  <c r="J865" i="4"/>
  <c r="J858" i="4"/>
  <c r="J843" i="4"/>
  <c r="BK827" i="4"/>
  <c r="J776" i="4"/>
  <c r="J750" i="4"/>
  <c r="J708" i="4"/>
  <c r="BK683" i="4"/>
  <c r="J673" i="4"/>
  <c r="BK634" i="4"/>
  <c r="J599" i="4"/>
  <c r="J587" i="4"/>
  <c r="J569" i="4"/>
  <c r="BK533" i="4"/>
  <c r="BK519" i="4"/>
  <c r="J504" i="4"/>
  <c r="BK451" i="4"/>
  <c r="J418" i="4"/>
  <c r="BK399" i="4"/>
  <c r="J359" i="4"/>
  <c r="J353" i="4"/>
  <c r="J336" i="4"/>
  <c r="BK300" i="4"/>
  <c r="BK286" i="4"/>
  <c r="BK283" i="4"/>
  <c r="BK277" i="4"/>
  <c r="BK274" i="4"/>
  <c r="BK269" i="4"/>
  <c r="J264" i="4"/>
  <c r="BK250" i="4"/>
  <c r="J247" i="4"/>
  <c r="BK239" i="4"/>
  <c r="BK236" i="4"/>
  <c r="J224" i="4"/>
  <c r="BK194" i="4"/>
  <c r="J187" i="4"/>
  <c r="BK152" i="4"/>
  <c r="BK1042" i="4"/>
  <c r="BK1037" i="4"/>
  <c r="BK1028" i="4"/>
  <c r="J1024" i="4"/>
  <c r="BK1018" i="4"/>
  <c r="BK1000" i="4"/>
  <c r="BK980" i="4"/>
  <c r="J945" i="4"/>
  <c r="J913" i="4"/>
  <c r="J904" i="4"/>
  <c r="BK887" i="4"/>
  <c r="BK868" i="4"/>
  <c r="J830" i="4"/>
  <c r="BK800" i="4"/>
  <c r="J742" i="4"/>
  <c r="BK726" i="4"/>
  <c r="J711" i="4"/>
  <c r="BK692" i="4"/>
  <c r="J667" i="4"/>
  <c r="BK645" i="4"/>
  <c r="J629" i="4"/>
  <c r="BK618" i="4"/>
  <c r="BK591" i="4"/>
  <c r="J581" i="4"/>
  <c r="BK555" i="4"/>
  <c r="BK546" i="4"/>
  <c r="J519" i="4"/>
  <c r="BK501" i="4"/>
  <c r="J464" i="4"/>
  <c r="BK407" i="4"/>
  <c r="BK379" i="4"/>
  <c r="BK353" i="4"/>
  <c r="J310" i="4"/>
  <c r="BK247" i="4"/>
  <c r="J230" i="4"/>
  <c r="J182" i="4"/>
  <c r="BK161" i="4"/>
  <c r="J987" i="4"/>
  <c r="J957" i="4"/>
  <c r="BK919" i="4"/>
  <c r="BK894" i="4"/>
  <c r="BK863" i="4"/>
  <c r="J822" i="4"/>
  <c r="BK806" i="4"/>
  <c r="BK795" i="4"/>
  <c r="BK787" i="4"/>
  <c r="J779" i="4"/>
  <c r="J755" i="4"/>
  <c r="J729" i="4"/>
  <c r="J695" i="4"/>
  <c r="BK662" i="4"/>
  <c r="J636" i="4"/>
  <c r="J607" i="4"/>
  <c r="BK575" i="4"/>
  <c r="J564" i="4"/>
  <c r="BK543" i="4"/>
  <c r="BK513" i="4"/>
  <c r="BK473" i="4"/>
  <c r="J413" i="4"/>
  <c r="J388" i="4"/>
  <c r="BK336" i="4"/>
  <c r="BK294" i="4"/>
  <c r="BK280" i="4"/>
  <c r="J253" i="4"/>
  <c r="J170" i="4"/>
  <c r="BK252" i="5"/>
  <c r="J234" i="5"/>
  <c r="BK207" i="5"/>
  <c r="J189" i="5"/>
  <c r="BK171" i="5"/>
  <c r="BK255" i="5"/>
  <c r="BK222" i="5"/>
  <c r="J204" i="5"/>
  <c r="BK176" i="5"/>
  <c r="BK157" i="5"/>
  <c r="J141" i="5"/>
  <c r="J240" i="5"/>
  <c r="BK219" i="5"/>
  <c r="BK204" i="5"/>
  <c r="BK189" i="5"/>
  <c r="J166" i="5"/>
  <c r="J151" i="5"/>
  <c r="BK231" i="5"/>
  <c r="J222" i="5"/>
  <c r="J161" i="5"/>
  <c r="J131" i="5"/>
  <c r="J606" i="6"/>
  <c r="J577" i="6"/>
  <c r="BK548" i="6"/>
  <c r="J523" i="6"/>
  <c r="J476" i="6"/>
  <c r="J445" i="6"/>
  <c r="BK412" i="6"/>
  <c r="J401" i="6"/>
  <c r="J373" i="6"/>
  <c r="BK348" i="6"/>
  <c r="J322" i="6"/>
  <c r="BK266" i="6"/>
  <c r="J249" i="6"/>
  <c r="J169" i="6"/>
  <c r="J137" i="6"/>
  <c r="BK571" i="6"/>
  <c r="J548" i="6"/>
  <c r="BK532" i="6"/>
  <c r="BK506" i="6"/>
  <c r="J500" i="6"/>
  <c r="BK463" i="6"/>
  <c r="BK438" i="6"/>
  <c r="BK410" i="6"/>
  <c r="BK393" i="6"/>
  <c r="BK361" i="6"/>
  <c r="J351" i="6"/>
  <c r="J329" i="6"/>
  <c r="J296" i="6"/>
  <c r="BK261" i="6"/>
  <c r="J217" i="6"/>
  <c r="J178" i="6"/>
  <c r="J142" i="6"/>
  <c r="J580" i="6"/>
  <c r="J556" i="6"/>
  <c r="BK523" i="6"/>
  <c r="J509" i="6"/>
  <c r="J473" i="6"/>
  <c r="BK373" i="6"/>
  <c r="J337" i="6"/>
  <c r="J308" i="6"/>
  <c r="BK259" i="6"/>
  <c r="J234" i="6"/>
  <c r="BK172" i="6"/>
  <c r="J152" i="6"/>
  <c r="BK626" i="6"/>
  <c r="BK617" i="6"/>
  <c r="J597" i="6"/>
  <c r="BK587" i="6"/>
  <c r="J563" i="6"/>
  <c r="BK503" i="6"/>
  <c r="BK490" i="6"/>
  <c r="BK467" i="6"/>
  <c r="BK445" i="6"/>
  <c r="J418" i="6"/>
  <c r="J348" i="6"/>
  <c r="BK305" i="6"/>
  <c r="BK271" i="6"/>
  <c r="BK252" i="6"/>
  <c r="BK223" i="6"/>
  <c r="BK164" i="6"/>
  <c r="BK498" i="7"/>
  <c r="BK467" i="7"/>
  <c r="J401" i="7"/>
  <c r="BK372" i="7"/>
  <c r="J341" i="7"/>
  <c r="J298" i="7"/>
  <c r="BK249" i="7"/>
  <c r="BK173" i="7"/>
  <c r="BK152" i="7"/>
  <c r="J525" i="7"/>
  <c r="BK519" i="7"/>
  <c r="J511" i="7"/>
  <c r="BK483" i="7"/>
  <c r="BK444" i="7"/>
  <c r="BK429" i="7"/>
  <c r="J390" i="7"/>
  <c r="J359" i="7"/>
  <c r="J339" i="7"/>
  <c r="BK312" i="7"/>
  <c r="BK265" i="7"/>
  <c r="BK238" i="7"/>
  <c r="J206" i="7"/>
  <c r="J191" i="7"/>
  <c r="BK158" i="7"/>
  <c r="BK132" i="7"/>
  <c r="J483" i="7"/>
  <c r="J429" i="7"/>
  <c r="BK404" i="7"/>
  <c r="J376" i="7"/>
  <c r="BK361" i="7"/>
  <c r="BK310" i="7"/>
  <c r="J284" i="7"/>
  <c r="BK206" i="7"/>
  <c r="J198" i="7"/>
  <c r="BK193" i="7"/>
  <c r="BK186" i="7"/>
  <c r="J152" i="7"/>
  <c r="BK511" i="7"/>
  <c r="J471" i="7"/>
  <c r="BK425" i="7"/>
  <c r="BK401" i="7"/>
  <c r="BK381" i="7"/>
  <c r="J361" i="7"/>
  <c r="BK339" i="7"/>
  <c r="J312" i="7"/>
  <c r="J265" i="7"/>
  <c r="J246" i="7"/>
  <c r="J224" i="7"/>
  <c r="J193" i="7"/>
  <c r="J167" i="7"/>
  <c r="J155" i="7"/>
  <c r="J176" i="8"/>
  <c r="J150" i="8"/>
  <c r="J135" i="8"/>
  <c r="BK198" i="8"/>
  <c r="J168" i="8"/>
  <c r="BK159" i="8"/>
  <c r="J189" i="8"/>
  <c r="BK135" i="8"/>
  <c r="BK207" i="8"/>
  <c r="BK189" i="8"/>
  <c r="J155" i="8"/>
  <c r="BK305" i="9"/>
  <c r="BK195" i="9"/>
  <c r="BK129" i="9"/>
  <c r="BK311" i="9"/>
  <c r="BK296" i="9"/>
  <c r="BK264" i="9"/>
  <c r="BK238" i="9"/>
  <c r="BK212" i="9"/>
  <c r="J308" i="9"/>
  <c r="J284" i="9"/>
  <c r="BK267" i="9"/>
  <c r="J236" i="9"/>
  <c r="J221" i="9"/>
  <c r="J209" i="9"/>
  <c r="BK189" i="9"/>
  <c r="J126" i="9"/>
  <c r="BK236" i="9"/>
  <c r="J226" i="9"/>
  <c r="BK209" i="9"/>
  <c r="J197" i="9"/>
  <c r="J187" i="9"/>
  <c r="BK140" i="9"/>
  <c r="BK159" i="10"/>
  <c r="BK169" i="10"/>
  <c r="BK151" i="10"/>
  <c r="J136" i="10"/>
  <c r="J121" i="10"/>
  <c r="BK129" i="10"/>
  <c r="BK139" i="11"/>
  <c r="BK124" i="11"/>
  <c r="J124" i="11"/>
  <c r="J131" i="11"/>
  <c r="BK316" i="2"/>
  <c r="BK278" i="2"/>
  <c r="J270" i="2"/>
  <c r="BK259" i="2"/>
  <c r="J250" i="2"/>
  <c r="J242" i="2"/>
  <c r="BK231" i="2"/>
  <c r="BK186" i="2"/>
  <c r="BK131" i="2"/>
  <c r="J313" i="2"/>
  <c r="J301" i="2"/>
  <c r="BK294" i="2"/>
  <c r="J157" i="2"/>
  <c r="J141" i="2"/>
  <c r="BK288" i="2"/>
  <c r="J276" i="2"/>
  <c r="BK228" i="2"/>
  <c r="J163" i="2"/>
  <c r="J278" i="3"/>
  <c r="J243" i="3"/>
  <c r="BK196" i="3"/>
  <c r="J160" i="3"/>
  <c r="J139" i="3"/>
  <c r="BK272" i="3"/>
  <c r="J229" i="3"/>
  <c r="J191" i="3"/>
  <c r="J171" i="3"/>
  <c r="J223" i="3"/>
  <c r="BK207" i="3"/>
  <c r="J151" i="3"/>
  <c r="BK278" i="3"/>
  <c r="J253" i="3"/>
  <c r="BK229" i="3"/>
  <c r="BK160" i="3"/>
  <c r="J1000" i="4"/>
  <c r="BK957" i="4"/>
  <c r="BK941" i="4"/>
  <c r="BK916" i="4"/>
  <c r="J877" i="4"/>
  <c r="BK845" i="4"/>
  <c r="BK835" i="4"/>
  <c r="BK825" i="4"/>
  <c r="BK785" i="4"/>
  <c r="BK704" i="4"/>
  <c r="BK686" i="4"/>
  <c r="J655" i="4"/>
  <c r="J632" i="4"/>
  <c r="BK615" i="4"/>
  <c r="J605" i="4"/>
  <c r="BK597" i="4"/>
  <c r="BK587" i="4"/>
  <c r="BK564" i="4"/>
  <c r="J546" i="4"/>
  <c r="J524" i="4"/>
  <c r="BK491" i="4"/>
  <c r="J473" i="4"/>
  <c r="J424" i="4"/>
  <c r="J379" i="4"/>
  <c r="J324" i="4"/>
  <c r="BK289" i="4"/>
  <c r="J258" i="4"/>
  <c r="BK224" i="4"/>
  <c r="J201" i="4"/>
  <c r="J185" i="4"/>
  <c r="J161" i="4"/>
  <c r="J152" i="4"/>
  <c r="J980" i="4"/>
  <c r="BK961" i="4"/>
  <c r="BK921" i="4"/>
  <c r="J896" i="4"/>
  <c r="BK884" i="4"/>
  <c r="J868" i="4"/>
  <c r="J861" i="4"/>
  <c r="BK848" i="4"/>
  <c r="BK790" i="4"/>
  <c r="BK782" i="4"/>
  <c r="J772" i="4"/>
  <c r="J744" i="4"/>
  <c r="BK734" i="4"/>
  <c r="J722" i="4"/>
  <c r="BK701" i="4"/>
  <c r="J670" i="4"/>
  <c r="J621" i="4"/>
  <c r="J601" i="4"/>
  <c r="J591" i="4"/>
  <c r="J575" i="4"/>
  <c r="BK536" i="4"/>
  <c r="BK507" i="4"/>
  <c r="J470" i="4"/>
  <c r="J434" i="4"/>
  <c r="BK402" i="4"/>
  <c r="BK374" i="4"/>
  <c r="BK362" i="4"/>
  <c r="BK146" i="4"/>
  <c r="J1042" i="4"/>
  <c r="J1037" i="4"/>
  <c r="J1028" i="4"/>
  <c r="BK1015" i="4"/>
  <c r="J984" i="4"/>
  <c r="J930" i="4"/>
  <c r="J911" i="4"/>
  <c r="J901" i="4"/>
  <c r="BK881" i="4"/>
  <c r="BK850" i="4"/>
  <c r="BK840" i="4"/>
  <c r="BK812" i="4"/>
  <c r="J795" i="4"/>
  <c r="J739" i="4"/>
  <c r="BK722" i="4"/>
  <c r="BK695" i="4"/>
  <c r="BK670" i="4"/>
  <c r="BK649" i="4"/>
  <c r="BK636" i="4"/>
  <c r="J615" i="4"/>
  <c r="BK603" i="4"/>
  <c r="BK583" i="4"/>
  <c r="BK569" i="4"/>
  <c r="J553" i="4"/>
  <c r="J540" i="4"/>
  <c r="J510" i="4"/>
  <c r="J498" i="4"/>
  <c r="BK461" i="4"/>
  <c r="BK388" i="4"/>
  <c r="J362" i="4"/>
  <c r="J330" i="4"/>
  <c r="BK292" i="4"/>
  <c r="J239" i="4"/>
  <c r="BK210" i="4"/>
  <c r="BK176" i="4"/>
  <c r="J164" i="4"/>
  <c r="BK1003" i="4"/>
  <c r="BK977" i="4"/>
  <c r="J921" i="4"/>
  <c r="BK896" i="4"/>
  <c r="J889" i="4"/>
  <c r="J855" i="4"/>
  <c r="BK816" i="4"/>
  <c r="J803" i="4"/>
  <c r="J792" i="4"/>
  <c r="J782" i="4"/>
  <c r="BK750" i="4"/>
  <c r="BK717" i="4"/>
  <c r="J686" i="4"/>
  <c r="BK655" i="4"/>
  <c r="BK632" i="4"/>
  <c r="BK585" i="4"/>
  <c r="J571" i="4"/>
  <c r="BK561" i="4"/>
  <c r="BK553" i="4"/>
  <c r="BK486" i="4"/>
  <c r="BK470" i="4"/>
  <c r="J399" i="4"/>
  <c r="BK384" i="4"/>
  <c r="J343" i="4"/>
  <c r="J318" i="4"/>
  <c r="J289" i="4"/>
  <c r="BK258" i="4"/>
  <c r="BK201" i="4"/>
  <c r="J146" i="4"/>
  <c r="J242" i="5"/>
  <c r="BK237" i="5"/>
  <c r="BK213" i="5"/>
  <c r="J195" i="5"/>
  <c r="BK148" i="5"/>
  <c r="BK244" i="5"/>
  <c r="J207" i="5"/>
  <c r="BK186" i="5"/>
  <c r="J179" i="5"/>
  <c r="J171" i="5"/>
  <c r="BK151" i="5"/>
  <c r="BK216" i="5"/>
  <c r="J198" i="5"/>
  <c r="J176" i="5"/>
  <c r="BK161" i="5"/>
  <c r="BK144" i="5"/>
  <c r="J255" i="5"/>
  <c r="J226" i="5"/>
  <c r="BK166" i="5"/>
  <c r="BK141" i="5"/>
  <c r="J609" i="6"/>
  <c r="BK592" i="6"/>
  <c r="J567" i="6"/>
  <c r="BK529" i="6"/>
  <c r="J515" i="6"/>
  <c r="J457" i="6"/>
  <c r="J438" i="6"/>
  <c r="J408" i="6"/>
  <c r="J393" i="6"/>
  <c r="J369" i="6"/>
  <c r="BK351" i="6"/>
  <c r="BK329" i="6"/>
  <c r="J286" i="6"/>
  <c r="J239" i="6"/>
  <c r="BK178" i="6"/>
  <c r="J595" i="6"/>
  <c r="BK567" i="6"/>
  <c r="J544" i="6"/>
  <c r="BK515" i="6"/>
  <c r="BK486" i="6"/>
  <c r="BK447" i="6"/>
  <c r="BK420" i="6"/>
  <c r="J405" i="6"/>
  <c r="BK389" i="6"/>
  <c r="BK358" i="6"/>
  <c r="BK339" i="6"/>
  <c r="BK308" i="6"/>
  <c r="BK286" i="6"/>
  <c r="J246" i="6"/>
  <c r="J223" i="6"/>
  <c r="BK198" i="6"/>
  <c r="J155" i="6"/>
  <c r="J587" i="6"/>
  <c r="BK565" i="6"/>
  <c r="J542" i="6"/>
  <c r="J520" i="6"/>
  <c r="J490" i="6"/>
  <c r="BK431" i="6"/>
  <c r="J354" i="6"/>
  <c r="BK322" i="6"/>
  <c r="BK299" i="6"/>
  <c r="BK255" i="6"/>
  <c r="BK226" i="6"/>
  <c r="J207" i="6"/>
  <c r="BK169" i="6"/>
  <c r="BK137" i="6"/>
  <c r="J623" i="6"/>
  <c r="BK609" i="6"/>
  <c r="BK595" i="6"/>
  <c r="BK580" i="6"/>
  <c r="BK556" i="6"/>
  <c r="J529" i="6"/>
  <c r="J486" i="6"/>
  <c r="BK473" i="6"/>
  <c r="BK428" i="6"/>
  <c r="BK379" i="6"/>
  <c r="J325" i="6"/>
  <c r="BK302" i="6"/>
  <c r="BK268" i="6"/>
  <c r="BK239" i="6"/>
  <c r="J182" i="6"/>
  <c r="BK142" i="6"/>
  <c r="BK489" i="7"/>
  <c r="J442" i="7"/>
  <c r="BK359" i="7"/>
  <c r="J315" i="7"/>
  <c r="BK287" i="7"/>
  <c r="J241" i="7"/>
  <c r="J178" i="7"/>
  <c r="BK167" i="7"/>
  <c r="BK137" i="7"/>
  <c r="J522" i="7"/>
  <c r="BK516" i="7"/>
  <c r="J492" i="7"/>
  <c r="BK477" i="7"/>
  <c r="J454" i="7"/>
  <c r="BK435" i="7"/>
  <c r="BK396" i="7"/>
  <c r="BK363" i="7"/>
  <c r="BK347" i="7"/>
  <c r="J321" i="7"/>
  <c r="J287" i="7"/>
  <c r="J263" i="7"/>
  <c r="BK232" i="7"/>
  <c r="J200" i="7"/>
  <c r="J173" i="7"/>
  <c r="J143" i="7"/>
  <c r="J516" i="7"/>
  <c r="BK486" i="7"/>
  <c r="BK439" i="7"/>
  <c r="BK413" i="7"/>
  <c r="J372" i="7"/>
  <c r="BK354" i="7"/>
  <c r="BK321" i="7"/>
  <c r="J293" i="7"/>
  <c r="BK241" i="7"/>
  <c r="BK224" i="7"/>
  <c r="BK164" i="7"/>
  <c r="J132" i="7"/>
  <c r="BK495" i="7"/>
  <c r="J437" i="7"/>
  <c r="J418" i="7"/>
  <c r="J396" i="7"/>
  <c r="BK367" i="7"/>
  <c r="J310" i="7"/>
  <c r="BK290" i="7"/>
  <c r="J271" i="7"/>
  <c r="J249" i="7"/>
  <c r="J229" i="7"/>
  <c r="J213" i="7"/>
  <c r="J231" i="8"/>
  <c r="BK222" i="8"/>
  <c r="BK203" i="8"/>
  <c r="BK168" i="8"/>
  <c r="BK144" i="8"/>
  <c r="J207" i="8"/>
  <c r="BK150" i="8"/>
  <c r="BK231" i="8"/>
  <c r="BK229" i="8"/>
  <c r="BK226" i="8"/>
  <c r="BK186" i="8"/>
  <c r="J229" i="8"/>
  <c r="BK176" i="8"/>
  <c r="BK129" i="8"/>
  <c r="J281" i="9"/>
  <c r="J267" i="9"/>
  <c r="BK244" i="9"/>
  <c r="J230" i="9"/>
  <c r="J206" i="9"/>
  <c r="J299" i="9"/>
  <c r="J275" i="9"/>
  <c r="J244" i="9"/>
  <c r="J218" i="9"/>
  <c r="J189" i="9"/>
  <c r="BK158" i="9"/>
  <c r="BK281" i="9"/>
  <c r="J264" i="9"/>
  <c r="BK226" i="9"/>
  <c r="BK218" i="9"/>
  <c r="J203" i="9"/>
  <c r="BK176" i="9"/>
  <c r="BK145" i="9"/>
  <c r="J224" i="9"/>
  <c r="J200" i="9"/>
  <c r="J179" i="9"/>
  <c r="J155" i="9"/>
  <c r="BK137" i="9"/>
  <c r="J162" i="10"/>
  <c r="J127" i="10"/>
  <c r="BK164" i="10"/>
  <c r="J159" i="10"/>
  <c r="BK136" i="10"/>
  <c r="J157" i="10"/>
  <c r="BK127" i="10"/>
  <c r="J135" i="11"/>
  <c r="BK131" i="11"/>
  <c r="J316" i="2"/>
  <c r="BK276" i="2"/>
  <c r="J267" i="2"/>
  <c r="BK257" i="2"/>
  <c r="BK245" i="2"/>
  <c r="BK234" i="2"/>
  <c r="J228" i="2"/>
  <c r="J182" i="2"/>
  <c r="BK307" i="2"/>
  <c r="BK301" i="2"/>
  <c r="J169" i="2"/>
  <c r="BK154" i="2"/>
  <c r="J149" i="2"/>
  <c r="J294" i="2"/>
  <c r="J278" i="2"/>
  <c r="BK237" i="2"/>
  <c r="J220" i="2"/>
  <c r="BK169" i="2"/>
  <c r="BK149" i="2"/>
  <c r="BK268" i="3"/>
  <c r="J217" i="3"/>
  <c r="BK171" i="3"/>
  <c r="J154" i="3"/>
  <c r="J128" i="3"/>
  <c r="J232" i="3"/>
  <c r="J196" i="3"/>
  <c r="BK175" i="3"/>
  <c r="BK253" i="3"/>
  <c r="BK201" i="3"/>
  <c r="J175" i="3"/>
  <c r="J134" i="3"/>
  <c r="J268" i="3"/>
  <c r="BK243" i="3"/>
  <c r="BK223" i="3"/>
  <c r="J1018" i="4"/>
  <c r="BK972" i="4"/>
  <c r="J953" i="4"/>
  <c r="J933" i="4"/>
  <c r="BK904" i="4"/>
  <c r="BK853" i="4"/>
  <c r="J840" i="4"/>
  <c r="BK830" i="4"/>
  <c r="J816" i="4"/>
  <c r="J766" i="4"/>
  <c r="BK689" i="4"/>
  <c r="J683" i="4"/>
  <c r="J645" i="4"/>
  <c r="J627" i="4"/>
  <c r="BK609" i="4"/>
  <c r="J603" i="4"/>
  <c r="BK595" i="4"/>
  <c r="J583" i="4"/>
  <c r="BK558" i="4"/>
  <c r="J536" i="4"/>
  <c r="J507" i="4"/>
  <c r="J486" i="4"/>
  <c r="BK443" i="4"/>
  <c r="J402" i="4"/>
  <c r="BK359" i="4"/>
  <c r="J305" i="4"/>
  <c r="J286" i="4"/>
  <c r="BK230" i="4"/>
  <c r="J210" i="4"/>
  <c r="BK187" i="4"/>
  <c r="BK164" i="4"/>
  <c r="J1015" i="4"/>
  <c r="BK969" i="4"/>
  <c r="BK927" i="4"/>
  <c r="J899" i="4"/>
  <c r="J887" i="4"/>
  <c r="J863" i="4"/>
  <c r="J853" i="4"/>
  <c r="J825" i="4"/>
  <c r="J787" i="4"/>
  <c r="BK772" i="4"/>
  <c r="BK737" i="4"/>
  <c r="J732" i="4"/>
  <c r="BK711" i="4"/>
  <c r="BK680" i="4"/>
  <c r="BK667" i="4"/>
  <c r="BK639" i="4"/>
  <c r="BK605" i="4"/>
  <c r="J595" i="4"/>
  <c r="BK577" i="4"/>
  <c r="BK540" i="4"/>
  <c r="BK522" i="4"/>
  <c r="J476" i="4"/>
  <c r="J443" i="4"/>
  <c r="J421" i="4"/>
  <c r="J407" i="4"/>
  <c r="BK370" i="4"/>
  <c r="J167" i="4"/>
  <c r="BK1045" i="4"/>
  <c r="BK1039" i="4"/>
  <c r="BK1034" i="4"/>
  <c r="BK1024" i="4"/>
  <c r="J1021" i="4"/>
  <c r="BK1006" i="4"/>
  <c r="J977" i="4"/>
  <c r="J950" i="4"/>
  <c r="J927" i="4"/>
  <c r="J908" i="4"/>
  <c r="BK899" i="4"/>
  <c r="BK877" i="4"/>
  <c r="J848" i="4"/>
  <c r="J838" i="4"/>
  <c r="J806" i="4"/>
  <c r="BK776" i="4"/>
  <c r="BK729" i="4"/>
  <c r="J717" i="4"/>
  <c r="J704" i="4"/>
  <c r="BK676" i="4"/>
  <c r="J662" i="4"/>
  <c r="J642" i="4"/>
  <c r="BK621" i="4"/>
  <c r="BK612" i="4"/>
  <c r="BK589" i="4"/>
  <c r="BK571" i="4"/>
  <c r="BK549" i="4"/>
  <c r="J522" i="4"/>
  <c r="BK504" i="4"/>
  <c r="BK467" i="4"/>
  <c r="BK424" i="4"/>
  <c r="J370" i="4"/>
  <c r="BK343" i="4"/>
  <c r="BK305" i="4"/>
  <c r="BK242" i="4"/>
  <c r="BK218" i="4"/>
  <c r="BK170" i="4"/>
  <c r="J1010" i="4"/>
  <c r="J990" i="4"/>
  <c r="J961" i="4"/>
  <c r="BK936" i="4"/>
  <c r="J916" i="4"/>
  <c r="J884" i="4"/>
  <c r="J833" i="4"/>
  <c r="J812" i="4"/>
  <c r="J800" i="4"/>
  <c r="J785" i="4"/>
  <c r="J761" i="4"/>
  <c r="J737" i="4"/>
  <c r="BK714" i="4"/>
  <c r="J692" i="4"/>
  <c r="BK658" i="4"/>
  <c r="J634" i="4"/>
  <c r="J593" i="4"/>
  <c r="BK573" i="4"/>
  <c r="J558" i="4"/>
  <c r="J530" i="4"/>
  <c r="J480" i="4"/>
  <c r="J461" i="4"/>
  <c r="J391" i="4"/>
  <c r="J350" i="4"/>
  <c r="BK324" i="4"/>
  <c r="J292" i="4"/>
  <c r="BK264" i="4"/>
  <c r="J205" i="4"/>
  <c r="BK158" i="4"/>
  <c r="J244" i="5"/>
  <c r="BK240" i="5"/>
  <c r="J219" i="5"/>
  <c r="BK201" i="5"/>
  <c r="J186" i="5"/>
  <c r="J135" i="5"/>
  <c r="BK228" i="5"/>
  <c r="J192" i="5"/>
  <c r="BK173" i="5"/>
  <c r="BK154" i="5"/>
  <c r="BK138" i="5"/>
  <c r="J237" i="5"/>
  <c r="J210" i="5"/>
  <c r="BK192" i="5"/>
  <c r="BK169" i="5"/>
  <c r="J157" i="5"/>
  <c r="BK131" i="5"/>
  <c r="BK234" i="5"/>
  <c r="J216" i="5"/>
  <c r="J148" i="5"/>
  <c r="BK135" i="5"/>
  <c r="J617" i="6"/>
  <c r="J589" i="6"/>
  <c r="J554" i="6"/>
  <c r="J526" i="6"/>
  <c r="BK509" i="6"/>
  <c r="BK453" i="6"/>
  <c r="BK426" i="6"/>
  <c r="BK403" i="6"/>
  <c r="BK383" i="6"/>
  <c r="J358" i="6"/>
  <c r="BK331" i="6"/>
  <c r="J317" i="6"/>
  <c r="J255" i="6"/>
  <c r="J194" i="6"/>
  <c r="BK155" i="6"/>
  <c r="BK584" i="6"/>
  <c r="J565" i="6"/>
  <c r="BK542" i="6"/>
  <c r="BK512" i="6"/>
  <c r="J479" i="6"/>
  <c r="J431" i="6"/>
  <c r="J410" i="6"/>
  <c r="J403" i="6"/>
  <c r="J383" i="6"/>
  <c r="BK337" i="6"/>
  <c r="J305" i="6"/>
  <c r="BK289" i="6"/>
  <c r="J259" i="6"/>
  <c r="J226" i="6"/>
  <c r="BK207" i="6"/>
  <c r="BK152" i="6"/>
  <c r="BK577" i="6"/>
  <c r="BK563" i="6"/>
  <c r="J538" i="6"/>
  <c r="J493" i="6"/>
  <c r="BK418" i="6"/>
  <c r="J339" i="6"/>
  <c r="BK317" i="6"/>
  <c r="J271" i="6"/>
  <c r="BK249" i="6"/>
  <c r="BK217" i="6"/>
  <c r="J198" i="6"/>
  <c r="J161" i="6"/>
  <c r="J626" i="6"/>
  <c r="BK620" i="6"/>
  <c r="BK600" i="6"/>
  <c r="BK589" i="6"/>
  <c r="J569" i="6"/>
  <c r="J535" i="6"/>
  <c r="BK500" i="6"/>
  <c r="BK483" i="6"/>
  <c r="J463" i="6"/>
  <c r="J420" i="6"/>
  <c r="BK369" i="6"/>
  <c r="BK313" i="6"/>
  <c r="BK296" i="6"/>
  <c r="J266" i="6"/>
  <c r="BK190" i="6"/>
  <c r="BK158" i="6"/>
  <c r="BK492" i="7"/>
  <c r="J458" i="7"/>
  <c r="BK408" i="7"/>
  <c r="BK376" i="7"/>
  <c r="J351" i="7"/>
  <c r="BK302" i="7"/>
  <c r="BK271" i="7"/>
  <c r="BK191" i="7"/>
  <c r="BK155" i="7"/>
  <c r="BK525" i="7"/>
  <c r="J519" i="7"/>
  <c r="J501" i="7"/>
  <c r="BK471" i="7"/>
  <c r="J439" i="7"/>
  <c r="J408" i="7"/>
  <c r="J381" i="7"/>
  <c r="BK351" i="7"/>
  <c r="BK331" i="7"/>
  <c r="BK298" i="7"/>
  <c r="BK281" i="7"/>
  <c r="BK246" i="7"/>
  <c r="BK229" i="7"/>
  <c r="BK198" i="7"/>
  <c r="BK178" i="7"/>
  <c r="BK147" i="7"/>
  <c r="J505" i="7"/>
  <c r="BK458" i="7"/>
  <c r="BK442" i="7"/>
  <c r="BK418" i="7"/>
  <c r="BK387" i="7"/>
  <c r="BK356" i="7"/>
  <c r="J331" i="7"/>
  <c r="BK307" i="7"/>
  <c r="BK277" i="7"/>
  <c r="BK221" i="7"/>
  <c r="J147" i="7"/>
  <c r="J498" i="7"/>
  <c r="J435" i="7"/>
  <c r="J413" i="7"/>
  <c r="BK370" i="7"/>
  <c r="J354" i="7"/>
  <c r="J277" i="7"/>
  <c r="BK235" i="7"/>
  <c r="J221" i="7"/>
  <c r="J208" i="7"/>
  <c r="BK170" i="7"/>
  <c r="J158" i="7"/>
  <c r="BK218" i="8"/>
  <c r="J181" i="8"/>
  <c r="J159" i="8"/>
  <c r="J129" i="8"/>
  <c r="BK171" i="8"/>
  <c r="BK165" i="8"/>
  <c r="J195" i="8"/>
  <c r="BK155" i="8"/>
  <c r="BK212" i="8"/>
  <c r="J192" i="8"/>
  <c r="BK181" i="8"/>
  <c r="J138" i="8"/>
  <c r="J238" i="9"/>
  <c r="BK200" i="9"/>
  <c r="BK155" i="9"/>
  <c r="BK308" i="9"/>
  <c r="BK284" i="9"/>
  <c r="J248" i="9"/>
  <c r="BK221" i="9"/>
  <c r="J151" i="9"/>
  <c r="J132" i="9"/>
  <c r="BK299" i="9"/>
  <c r="BK275" i="9"/>
  <c r="J241" i="9"/>
  <c r="BK224" i="9"/>
  <c r="J212" i="9"/>
  <c r="J162" i="9"/>
  <c r="J137" i="9"/>
  <c r="J129" i="9"/>
  <c r="J272" i="9"/>
  <c r="BK230" i="9"/>
  <c r="BK203" i="9"/>
  <c r="BK162" i="9"/>
  <c r="BK151" i="9"/>
  <c r="J169" i="10"/>
  <c r="BK140" i="10"/>
  <c r="J164" i="10"/>
  <c r="J140" i="10"/>
  <c r="BK157" i="10"/>
  <c r="J129" i="10"/>
  <c r="J151" i="10"/>
  <c r="BK135" i="11"/>
  <c r="J142" i="11"/>
  <c r="J139" i="11"/>
  <c r="J285" i="2"/>
  <c r="BK270" i="2"/>
  <c r="BK261" i="2"/>
  <c r="J259" i="2"/>
  <c r="BK250" i="2"/>
  <c r="J245" i="2"/>
  <c r="J234" i="2"/>
  <c r="BK220" i="2"/>
  <c r="BK141" i="2"/>
  <c r="BK320" i="2"/>
  <c r="J307" i="2"/>
  <c r="BK313" i="2"/>
  <c r="BK163" i="2"/>
  <c r="BK151" i="2"/>
  <c r="BK137" i="2"/>
  <c r="J288" i="2"/>
  <c r="J273" i="2"/>
  <c r="J231" i="2"/>
  <c r="J186" i="2"/>
  <c r="BK157" i="2"/>
  <c r="J137" i="2"/>
  <c r="J259" i="3"/>
  <c r="J211" i="3"/>
  <c r="BK166" i="3"/>
  <c r="J145" i="3"/>
  <c r="BK259" i="3"/>
  <c r="J207" i="3"/>
  <c r="J185" i="3"/>
  <c r="BK128" i="3"/>
  <c r="BK211" i="3"/>
  <c r="BK191" i="3"/>
  <c r="BK145" i="3"/>
  <c r="J272" i="3"/>
  <c r="J238" i="3"/>
  <c r="BK217" i="3"/>
  <c r="J1006" i="4"/>
  <c r="J966" i="4"/>
  <c r="BK945" i="4"/>
  <c r="J919" i="4"/>
  <c r="BK908" i="4"/>
  <c r="BK861" i="4"/>
  <c r="BK843" i="4"/>
  <c r="BK833" i="4"/>
  <c r="BK803" i="4"/>
  <c r="BK755" i="4"/>
  <c r="BK698" i="4"/>
  <c r="J676" i="4"/>
  <c r="J639" i="4"/>
  <c r="J624" i="4"/>
  <c r="BK607" i="4"/>
  <c r="BK601" i="4"/>
  <c r="BK593" i="4"/>
  <c r="BK581" i="4"/>
  <c r="J551" i="4"/>
  <c r="BK530" i="4"/>
  <c r="BK498" i="4"/>
  <c r="BK483" i="4"/>
  <c r="BK464" i="4"/>
  <c r="BK421" i="4"/>
  <c r="J374" i="4"/>
  <c r="J300" i="4"/>
  <c r="J274" i="4"/>
  <c r="BK253" i="4"/>
  <c r="J218" i="4"/>
  <c r="J194" i="4"/>
  <c r="J176" i="4"/>
  <c r="BK155" i="4"/>
  <c r="BK987" i="4"/>
  <c r="BK966" i="4"/>
  <c r="BK923" i="4"/>
  <c r="BK901" i="4"/>
  <c r="BK891" i="4"/>
  <c r="J871" i="4"/>
  <c r="BK855" i="4"/>
  <c r="J835" i="4"/>
  <c r="J818" i="4"/>
  <c r="BK779" i="4"/>
  <c r="BK761" i="4"/>
  <c r="BK742" i="4"/>
  <c r="J726" i="4"/>
  <c r="J689" i="4"/>
  <c r="J649" i="4"/>
  <c r="J618" i="4"/>
  <c r="J597" i="4"/>
  <c r="J579" i="4"/>
  <c r="J567" i="4"/>
  <c r="BK524" i="4"/>
  <c r="BK510" i="4"/>
  <c r="J467" i="4"/>
  <c r="BK440" i="4"/>
  <c r="BK413" i="4"/>
  <c r="J384" i="4"/>
  <c r="BK367" i="4"/>
  <c r="J155" i="4"/>
  <c r="J1045" i="4"/>
  <c r="J1039" i="4"/>
  <c r="J1034" i="4"/>
  <c r="BK1021" i="4"/>
  <c r="BK1010" i="4"/>
  <c r="J995" i="4"/>
  <c r="BK953" i="4"/>
  <c r="BK933" i="4"/>
  <c r="J923" i="4"/>
  <c r="BK906" i="4"/>
  <c r="BK889" i="4"/>
  <c r="BK871" i="4"/>
  <c r="J845" i="4"/>
  <c r="BK822" i="4"/>
  <c r="J797" i="4"/>
  <c r="BK744" i="4"/>
  <c r="BK732" i="4"/>
  <c r="J714" i="4"/>
  <c r="J701" i="4"/>
  <c r="BK673" i="4"/>
  <c r="BK652" i="4"/>
  <c r="BK624" i="4"/>
  <c r="J609" i="4"/>
  <c r="J585" i="4"/>
  <c r="BK579" i="4"/>
  <c r="J561" i="4"/>
  <c r="BK551" i="4"/>
  <c r="J543" i="4"/>
  <c r="J513" i="4"/>
  <c r="J483" i="4"/>
  <c r="J440" i="4"/>
  <c r="BK391" i="4"/>
  <c r="J367" i="4"/>
  <c r="BK350" i="4"/>
  <c r="BK318" i="4"/>
  <c r="J280" i="4"/>
  <c r="J236" i="4"/>
  <c r="BK185" i="4"/>
  <c r="BK167" i="4"/>
  <c r="BK995" i="4"/>
  <c r="BK984" i="4"/>
  <c r="J941" i="4"/>
  <c r="BK911" i="4"/>
  <c r="J891" i="4"/>
  <c r="BK858" i="4"/>
  <c r="BK818" i="4"/>
  <c r="BK797" i="4"/>
  <c r="J790" i="4"/>
  <c r="BK766" i="4"/>
  <c r="BK739" i="4"/>
  <c r="J734" i="4"/>
  <c r="J698" i="4"/>
  <c r="J680" i="4"/>
  <c r="J652" i="4"/>
  <c r="BK627" i="4"/>
  <c r="J577" i="4"/>
  <c r="BK567" i="4"/>
  <c r="J555" i="4"/>
  <c r="J533" i="4"/>
  <c r="J491" i="4"/>
  <c r="BK476" i="4"/>
  <c r="J451" i="4"/>
  <c r="J356" i="4"/>
  <c r="BK330" i="4"/>
  <c r="BK310" i="4"/>
  <c r="J283" i="4"/>
  <c r="J277" i="4"/>
  <c r="J242" i="4"/>
  <c r="J231" i="5"/>
  <c r="BK210" i="5"/>
  <c r="BK198" i="5"/>
  <c r="BK179" i="5"/>
  <c r="J252" i="5"/>
  <c r="J213" i="5"/>
  <c r="BK195" i="5"/>
  <c r="J183" i="5"/>
  <c r="J169" i="5"/>
  <c r="J144" i="5"/>
  <c r="BK242" i="5"/>
  <c r="BK226" i="5"/>
  <c r="J201" i="5"/>
  <c r="BK183" i="5"/>
  <c r="J154" i="5"/>
  <c r="BK128" i="5"/>
  <c r="J228" i="5"/>
  <c r="J173" i="5"/>
  <c r="J138" i="5"/>
  <c r="J128" i="5"/>
  <c r="BK597" i="6"/>
  <c r="BK569" i="6"/>
  <c r="J532" i="6"/>
  <c r="BK520" i="6"/>
  <c r="J467" i="6"/>
  <c r="J447" i="6"/>
  <c r="J415" i="6"/>
  <c r="BK405" i="6"/>
  <c r="J389" i="6"/>
  <c r="J361" i="6"/>
  <c r="J345" i="6"/>
  <c r="J289" i="6"/>
  <c r="J252" i="6"/>
  <c r="BK182" i="6"/>
  <c r="J164" i="6"/>
  <c r="J600" i="6"/>
  <c r="BK554" i="6"/>
  <c r="BK535" i="6"/>
  <c r="J503" i="6"/>
  <c r="J483" i="6"/>
  <c r="J453" i="6"/>
  <c r="J428" i="6"/>
  <c r="BK408" i="6"/>
  <c r="BK401" i="6"/>
  <c r="J379" i="6"/>
  <c r="BK354" i="6"/>
  <c r="J331" i="6"/>
  <c r="J302" i="6"/>
  <c r="J277" i="6"/>
  <c r="BK234" i="6"/>
  <c r="BK213" i="6"/>
  <c r="J172" i="6"/>
  <c r="BK606" i="6"/>
  <c r="J571" i="6"/>
  <c r="BK544" i="6"/>
  <c r="BK526" i="6"/>
  <c r="J512" i="6"/>
  <c r="BK479" i="6"/>
  <c r="BK415" i="6"/>
  <c r="BK325" i="6"/>
  <c r="J313" i="6"/>
  <c r="J268" i="6"/>
  <c r="BK246" i="6"/>
  <c r="J213" i="6"/>
  <c r="J190" i="6"/>
  <c r="J158" i="6"/>
  <c r="BK623" i="6"/>
  <c r="J620" i="6"/>
  <c r="J592" i="6"/>
  <c r="J584" i="6"/>
  <c r="BK538" i="6"/>
  <c r="J506" i="6"/>
  <c r="BK493" i="6"/>
  <c r="BK476" i="6"/>
  <c r="BK457" i="6"/>
  <c r="J426" i="6"/>
  <c r="J412" i="6"/>
  <c r="BK345" i="6"/>
  <c r="J299" i="6"/>
  <c r="BK277" i="6"/>
  <c r="J261" i="6"/>
  <c r="BK194" i="6"/>
  <c r="BK161" i="6"/>
  <c r="J495" i="7"/>
  <c r="J486" i="7"/>
  <c r="J423" i="7"/>
  <c r="BK390" i="7"/>
  <c r="J356" i="7"/>
  <c r="J307" i="7"/>
  <c r="J281" i="7"/>
  <c r="J235" i="7"/>
  <c r="J170" i="7"/>
  <c r="BK143" i="7"/>
  <c r="BK522" i="7"/>
  <c r="BK505" i="7"/>
  <c r="J489" i="7"/>
  <c r="J467" i="7"/>
  <c r="BK437" i="7"/>
  <c r="J404" i="7"/>
  <c r="J367" i="7"/>
  <c r="BK341" i="7"/>
  <c r="BK315" i="7"/>
  <c r="BK293" i="7"/>
  <c r="J257" i="7"/>
  <c r="J218" i="7"/>
  <c r="J186" i="7"/>
  <c r="J164" i="7"/>
  <c r="J137" i="7"/>
  <c r="J477" i="7"/>
  <c r="J444" i="7"/>
  <c r="J425" i="7"/>
  <c r="J370" i="7"/>
  <c r="J327" i="7"/>
  <c r="J290" i="7"/>
  <c r="BK263" i="7"/>
  <c r="J238" i="7"/>
  <c r="BK218" i="7"/>
  <c r="BK208" i="7"/>
  <c r="BK501" i="7"/>
  <c r="BK454" i="7"/>
  <c r="BK423" i="7"/>
  <c r="J387" i="7"/>
  <c r="J363" i="7"/>
  <c r="J347" i="7"/>
  <c r="BK327" i="7"/>
  <c r="J302" i="7"/>
  <c r="BK284" i="7"/>
  <c r="BK257" i="7"/>
  <c r="J232" i="7"/>
  <c r="BK213" i="7"/>
  <c r="BK200" i="7"/>
  <c r="J226" i="8"/>
  <c r="J212" i="8"/>
  <c r="J198" i="8"/>
  <c r="J165" i="8"/>
  <c r="BK138" i="8"/>
  <c r="J218" i="8"/>
  <c r="BK192" i="8"/>
  <c r="J203" i="8"/>
  <c r="J171" i="8"/>
  <c r="J222" i="8"/>
  <c r="BK195" i="8"/>
  <c r="J186" i="8"/>
  <c r="J144" i="8"/>
  <c r="BK248" i="9"/>
  <c r="BK241" i="9"/>
  <c r="BK215" i="9"/>
  <c r="BK168" i="9"/>
  <c r="BK126" i="9"/>
  <c r="J305" i="9"/>
  <c r="J278" i="9"/>
  <c r="BK206" i="9"/>
  <c r="BK179" i="9"/>
  <c r="J140" i="9"/>
  <c r="J311" i="9"/>
  <c r="J296" i="9"/>
  <c r="BK272" i="9"/>
  <c r="J215" i="9"/>
  <c r="BK197" i="9"/>
  <c r="BK187" i="9"/>
  <c r="J168" i="9"/>
  <c r="BK132" i="9"/>
  <c r="BK278" i="9"/>
  <c r="J195" i="9"/>
  <c r="J176" i="9"/>
  <c r="J158" i="9"/>
  <c r="J145" i="9"/>
  <c r="BK166" i="10"/>
  <c r="BK121" i="10"/>
  <c r="BK162" i="10"/>
  <c r="J155" i="10"/>
  <c r="J166" i="10"/>
  <c r="BK155" i="10"/>
  <c r="BK142" i="11"/>
  <c r="BK127" i="11"/>
  <c r="J127" i="11"/>
  <c r="R130" i="2" l="1"/>
  <c r="P156" i="2"/>
  <c r="R219" i="2"/>
  <c r="P256" i="2"/>
  <c r="P248" i="2" s="1"/>
  <c r="T300" i="2"/>
  <c r="T138" i="3"/>
  <c r="R174" i="3"/>
  <c r="P200" i="3"/>
  <c r="BK216" i="3"/>
  <c r="J216" i="3"/>
  <c r="J104" i="3" s="1"/>
  <c r="BK228" i="3"/>
  <c r="J228" i="3"/>
  <c r="J105" i="3"/>
  <c r="R145" i="4"/>
  <c r="T175" i="4"/>
  <c r="T204" i="4"/>
  <c r="P279" i="4"/>
  <c r="T349" i="4"/>
  <c r="P378" i="4"/>
  <c r="R417" i="4"/>
  <c r="R479" i="4"/>
  <c r="R539" i="4"/>
  <c r="R648" i="4"/>
  <c r="R661" i="4"/>
  <c r="R679" i="4"/>
  <c r="R707" i="4"/>
  <c r="T725" i="4"/>
  <c r="P821" i="4"/>
  <c r="T829" i="4"/>
  <c r="R867" i="4"/>
  <c r="T880" i="4"/>
  <c r="R926" i="4"/>
  <c r="T960" i="4"/>
  <c r="T1009" i="4"/>
  <c r="R1027" i="4"/>
  <c r="BK127" i="5"/>
  <c r="J127" i="5"/>
  <c r="J98" i="5" s="1"/>
  <c r="BK134" i="5"/>
  <c r="J134" i="5" s="1"/>
  <c r="J99" i="5" s="1"/>
  <c r="T134" i="5"/>
  <c r="P147" i="5"/>
  <c r="BK182" i="5"/>
  <c r="J182" i="5"/>
  <c r="J104" i="5" s="1"/>
  <c r="T182" i="5"/>
  <c r="P225" i="5"/>
  <c r="BK136" i="6"/>
  <c r="J136" i="6" s="1"/>
  <c r="J98" i="6" s="1"/>
  <c r="BK197" i="6"/>
  <c r="J197" i="6"/>
  <c r="J99" i="6" s="1"/>
  <c r="P216" i="6"/>
  <c r="P245" i="6"/>
  <c r="R258" i="6"/>
  <c r="P295" i="6"/>
  <c r="P328" i="6"/>
  <c r="BK357" i="6"/>
  <c r="J357" i="6"/>
  <c r="J109" i="6" s="1"/>
  <c r="P456" i="6"/>
  <c r="T482" i="6"/>
  <c r="P541" i="6"/>
  <c r="T541" i="6"/>
  <c r="BK547" i="6"/>
  <c r="J547" i="6"/>
  <c r="J113" i="6"/>
  <c r="T576" i="6"/>
  <c r="P131" i="7"/>
  <c r="BK146" i="7"/>
  <c r="J146" i="7"/>
  <c r="J99" i="7" s="1"/>
  <c r="R197" i="7"/>
  <c r="R280" i="7"/>
  <c r="T306" i="7"/>
  <c r="BK375" i="7"/>
  <c r="J375" i="7"/>
  <c r="J106" i="7" s="1"/>
  <c r="BK417" i="7"/>
  <c r="J417" i="7" s="1"/>
  <c r="J108" i="7" s="1"/>
  <c r="BK441" i="7"/>
  <c r="J441" i="7"/>
  <c r="J109" i="7" s="1"/>
  <c r="P128" i="8"/>
  <c r="R143" i="8"/>
  <c r="BK158" i="8"/>
  <c r="J158" i="8" s="1"/>
  <c r="J100" i="8" s="1"/>
  <c r="T185" i="8"/>
  <c r="BK211" i="8"/>
  <c r="BK210" i="8" s="1"/>
  <c r="J210" i="8" s="1"/>
  <c r="J104" i="8" s="1"/>
  <c r="BK225" i="8"/>
  <c r="J225" i="8" s="1"/>
  <c r="J106" i="8" s="1"/>
  <c r="P125" i="9"/>
  <c r="P124" i="9"/>
  <c r="R144" i="9"/>
  <c r="P161" i="9"/>
  <c r="R229" i="9"/>
  <c r="BK247" i="9"/>
  <c r="J247" i="9" s="1"/>
  <c r="J103" i="9" s="1"/>
  <c r="P120" i="10"/>
  <c r="P119" i="10"/>
  <c r="P118" i="10" s="1"/>
  <c r="AU103" i="1" s="1"/>
  <c r="BK123" i="11"/>
  <c r="J123" i="11"/>
  <c r="J98" i="11" s="1"/>
  <c r="P130" i="2"/>
  <c r="BK156" i="2"/>
  <c r="J156" i="2"/>
  <c r="J99" i="2" s="1"/>
  <c r="BK219" i="2"/>
  <c r="J219" i="2"/>
  <c r="J101" i="2"/>
  <c r="R256" i="2"/>
  <c r="P300" i="2"/>
  <c r="R138" i="3"/>
  <c r="R126" i="3" s="1"/>
  <c r="P174" i="3"/>
  <c r="BK200" i="3"/>
  <c r="BK199" i="3"/>
  <c r="P216" i="3"/>
  <c r="T228" i="3"/>
  <c r="T145" i="4"/>
  <c r="R175" i="4"/>
  <c r="R204" i="4"/>
  <c r="BK279" i="4"/>
  <c r="J279" i="4" s="1"/>
  <c r="J102" i="4" s="1"/>
  <c r="BK349" i="4"/>
  <c r="J349" i="4"/>
  <c r="J103" i="4" s="1"/>
  <c r="BK378" i="4"/>
  <c r="J378" i="4" s="1"/>
  <c r="J106" i="4" s="1"/>
  <c r="T417" i="4"/>
  <c r="P479" i="4"/>
  <c r="T539" i="4"/>
  <c r="T648" i="4"/>
  <c r="P661" i="4"/>
  <c r="P679" i="4"/>
  <c r="P707" i="4"/>
  <c r="R725" i="4"/>
  <c r="R821" i="4"/>
  <c r="P829" i="4"/>
  <c r="T867" i="4"/>
  <c r="P880" i="4"/>
  <c r="T926" i="4"/>
  <c r="R960" i="4"/>
  <c r="R1009" i="4"/>
  <c r="P1027" i="4"/>
  <c r="R127" i="5"/>
  <c r="P134" i="5"/>
  <c r="P126" i="5" s="1"/>
  <c r="BK147" i="5"/>
  <c r="J147" i="5"/>
  <c r="J100" i="5" s="1"/>
  <c r="T147" i="5"/>
  <c r="BK165" i="5"/>
  <c r="J165" i="5"/>
  <c r="J103" i="5" s="1"/>
  <c r="T165" i="5"/>
  <c r="R182" i="5"/>
  <c r="T225" i="5"/>
  <c r="R136" i="6"/>
  <c r="R197" i="6"/>
  <c r="BK216" i="6"/>
  <c r="J216" i="6"/>
  <c r="J100" i="6" s="1"/>
  <c r="T245" i="6"/>
  <c r="T258" i="6"/>
  <c r="T295" i="6"/>
  <c r="BK328" i="6"/>
  <c r="J328" i="6"/>
  <c r="J108" i="6" s="1"/>
  <c r="P357" i="6"/>
  <c r="BK456" i="6"/>
  <c r="J456" i="6"/>
  <c r="J110" i="6" s="1"/>
  <c r="R456" i="6"/>
  <c r="P482" i="6"/>
  <c r="R547" i="6"/>
  <c r="R576" i="6"/>
  <c r="R131" i="7"/>
  <c r="R146" i="7"/>
  <c r="BK197" i="7"/>
  <c r="J197" i="7" s="1"/>
  <c r="J100" i="7" s="1"/>
  <c r="P280" i="7"/>
  <c r="BK306" i="7"/>
  <c r="J306" i="7" s="1"/>
  <c r="J104" i="7" s="1"/>
  <c r="BK366" i="7"/>
  <c r="J366" i="7"/>
  <c r="J105" i="7" s="1"/>
  <c r="T375" i="7"/>
  <c r="R417" i="7"/>
  <c r="P441" i="7"/>
  <c r="R128" i="8"/>
  <c r="BK143" i="8"/>
  <c r="J143" i="8" s="1"/>
  <c r="J99" i="8" s="1"/>
  <c r="T158" i="8"/>
  <c r="R185" i="8"/>
  <c r="R211" i="8"/>
  <c r="P225" i="8"/>
  <c r="R125" i="9"/>
  <c r="R124" i="9"/>
  <c r="P144" i="9"/>
  <c r="BK161" i="9"/>
  <c r="J161" i="9" s="1"/>
  <c r="J101" i="9" s="1"/>
  <c r="BK229" i="9"/>
  <c r="J229" i="9"/>
  <c r="J102" i="9" s="1"/>
  <c r="T247" i="9"/>
  <c r="T120" i="10"/>
  <c r="T119" i="10"/>
  <c r="T118" i="10" s="1"/>
  <c r="T123" i="11"/>
  <c r="T122" i="11" s="1"/>
  <c r="P138" i="11"/>
  <c r="BK130" i="2"/>
  <c r="T156" i="2"/>
  <c r="T219" i="2"/>
  <c r="BK256" i="2"/>
  <c r="J256" i="2" s="1"/>
  <c r="J104" i="2" s="1"/>
  <c r="BK300" i="2"/>
  <c r="J300" i="2"/>
  <c r="J107" i="2" s="1"/>
  <c r="BK138" i="3"/>
  <c r="J138" i="3" s="1"/>
  <c r="J99" i="3" s="1"/>
  <c r="BK174" i="3"/>
  <c r="J174" i="3"/>
  <c r="J100" i="3" s="1"/>
  <c r="T200" i="3"/>
  <c r="R216" i="3"/>
  <c r="P228" i="3"/>
  <c r="P145" i="4"/>
  <c r="P175" i="4"/>
  <c r="P204" i="4"/>
  <c r="R279" i="4"/>
  <c r="R349" i="4"/>
  <c r="R378" i="4"/>
  <c r="BK417" i="4"/>
  <c r="J417" i="4"/>
  <c r="J108" i="4" s="1"/>
  <c r="T479" i="4"/>
  <c r="P539" i="4"/>
  <c r="BK648" i="4"/>
  <c r="J648" i="4" s="1"/>
  <c r="J111" i="4" s="1"/>
  <c r="BK661" i="4"/>
  <c r="J661" i="4"/>
  <c r="J112" i="4" s="1"/>
  <c r="BK679" i="4"/>
  <c r="J679" i="4" s="1"/>
  <c r="J113" i="4" s="1"/>
  <c r="BK707" i="4"/>
  <c r="J707" i="4"/>
  <c r="J114" i="4" s="1"/>
  <c r="BK725" i="4"/>
  <c r="J725" i="4" s="1"/>
  <c r="J115" i="4" s="1"/>
  <c r="T821" i="4"/>
  <c r="BK829" i="4"/>
  <c r="J829" i="4" s="1"/>
  <c r="J117" i="4" s="1"/>
  <c r="P867" i="4"/>
  <c r="BK880" i="4"/>
  <c r="J880" i="4" s="1"/>
  <c r="J119" i="4" s="1"/>
  <c r="P926" i="4"/>
  <c r="P960" i="4"/>
  <c r="P1009" i="4"/>
  <c r="T1027" i="4"/>
  <c r="P127" i="5"/>
  <c r="T127" i="5"/>
  <c r="T126" i="5"/>
  <c r="R134" i="5"/>
  <c r="R147" i="5"/>
  <c r="P165" i="5"/>
  <c r="R165" i="5"/>
  <c r="P182" i="5"/>
  <c r="BK225" i="5"/>
  <c r="J225" i="5" s="1"/>
  <c r="J105" i="5" s="1"/>
  <c r="R225" i="5"/>
  <c r="P136" i="6"/>
  <c r="P197" i="6"/>
  <c r="T216" i="6"/>
  <c r="BK245" i="6"/>
  <c r="J245" i="6"/>
  <c r="J102" i="6" s="1"/>
  <c r="BK258" i="6"/>
  <c r="J258" i="6" s="1"/>
  <c r="J103" i="6" s="1"/>
  <c r="R295" i="6"/>
  <c r="P321" i="6"/>
  <c r="R328" i="6"/>
  <c r="R357" i="6"/>
  <c r="BK482" i="6"/>
  <c r="J482" i="6"/>
  <c r="J111" i="6" s="1"/>
  <c r="BK541" i="6"/>
  <c r="J541" i="6" s="1"/>
  <c r="J112" i="6" s="1"/>
  <c r="R541" i="6"/>
  <c r="P547" i="6"/>
  <c r="P576" i="6"/>
  <c r="BK131" i="7"/>
  <c r="J131" i="7" s="1"/>
  <c r="J98" i="7" s="1"/>
  <c r="P146" i="7"/>
  <c r="P197" i="7"/>
  <c r="BK280" i="7"/>
  <c r="J280" i="7"/>
  <c r="J101" i="7" s="1"/>
  <c r="R306" i="7"/>
  <c r="R366" i="7"/>
  <c r="T366" i="7"/>
  <c r="P375" i="7"/>
  <c r="T417" i="7"/>
  <c r="T441" i="7"/>
  <c r="BK128" i="8"/>
  <c r="T143" i="8"/>
  <c r="P158" i="8"/>
  <c r="BK185" i="8"/>
  <c r="J185" i="8"/>
  <c r="J102" i="8" s="1"/>
  <c r="P211" i="8"/>
  <c r="P210" i="8" s="1"/>
  <c r="T225" i="8"/>
  <c r="BK125" i="9"/>
  <c r="BK124" i="9"/>
  <c r="J124" i="9" s="1"/>
  <c r="J97" i="9" s="1"/>
  <c r="BK144" i="9"/>
  <c r="J144" i="9"/>
  <c r="J100" i="9" s="1"/>
  <c r="R161" i="9"/>
  <c r="P229" i="9"/>
  <c r="R247" i="9"/>
  <c r="BK120" i="10"/>
  <c r="J120" i="10"/>
  <c r="J98" i="10" s="1"/>
  <c r="R123" i="11"/>
  <c r="R122" i="11" s="1"/>
  <c r="R138" i="11"/>
  <c r="T130" i="2"/>
  <c r="T129" i="2"/>
  <c r="R156" i="2"/>
  <c r="P219" i="2"/>
  <c r="T256" i="2"/>
  <c r="T248" i="2"/>
  <c r="R300" i="2"/>
  <c r="R248" i="2" s="1"/>
  <c r="P138" i="3"/>
  <c r="P126" i="3" s="1"/>
  <c r="T174" i="3"/>
  <c r="T126" i="3" s="1"/>
  <c r="R200" i="3"/>
  <c r="T216" i="3"/>
  <c r="R228" i="3"/>
  <c r="BK145" i="4"/>
  <c r="J145" i="4" s="1"/>
  <c r="J98" i="4" s="1"/>
  <c r="BK175" i="4"/>
  <c r="J175" i="4"/>
  <c r="J99" i="4" s="1"/>
  <c r="BK204" i="4"/>
  <c r="J204" i="4" s="1"/>
  <c r="J101" i="4" s="1"/>
  <c r="T279" i="4"/>
  <c r="P349" i="4"/>
  <c r="T378" i="4"/>
  <c r="P417" i="4"/>
  <c r="BK479" i="4"/>
  <c r="J479" i="4"/>
  <c r="J109" i="4" s="1"/>
  <c r="BK539" i="4"/>
  <c r="J539" i="4" s="1"/>
  <c r="J110" i="4" s="1"/>
  <c r="P648" i="4"/>
  <c r="T661" i="4"/>
  <c r="T679" i="4"/>
  <c r="T707" i="4"/>
  <c r="P725" i="4"/>
  <c r="BK821" i="4"/>
  <c r="J821" i="4" s="1"/>
  <c r="J116" i="4" s="1"/>
  <c r="R829" i="4"/>
  <c r="BK867" i="4"/>
  <c r="J867" i="4" s="1"/>
  <c r="J118" i="4" s="1"/>
  <c r="R880" i="4"/>
  <c r="BK926" i="4"/>
  <c r="J926" i="4" s="1"/>
  <c r="J120" i="4" s="1"/>
  <c r="BK960" i="4"/>
  <c r="J960" i="4"/>
  <c r="J121" i="4" s="1"/>
  <c r="BK1009" i="4"/>
  <c r="J1009" i="4" s="1"/>
  <c r="J122" i="4" s="1"/>
  <c r="BK1027" i="4"/>
  <c r="J1027" i="4"/>
  <c r="J123" i="4" s="1"/>
  <c r="T136" i="6"/>
  <c r="T135" i="6" s="1"/>
  <c r="T197" i="6"/>
  <c r="R216" i="6"/>
  <c r="R245" i="6"/>
  <c r="P258" i="6"/>
  <c r="BK295" i="6"/>
  <c r="J295" i="6" s="1"/>
  <c r="J104" i="6" s="1"/>
  <c r="BK321" i="6"/>
  <c r="J321" i="6"/>
  <c r="J107" i="6" s="1"/>
  <c r="R321" i="6"/>
  <c r="T321" i="6"/>
  <c r="T328" i="6"/>
  <c r="T357" i="6"/>
  <c r="T456" i="6"/>
  <c r="R482" i="6"/>
  <c r="T547" i="6"/>
  <c r="BK576" i="6"/>
  <c r="J576" i="6"/>
  <c r="J114" i="6" s="1"/>
  <c r="T131" i="7"/>
  <c r="T146" i="7"/>
  <c r="T197" i="7"/>
  <c r="T280" i="7"/>
  <c r="P306" i="7"/>
  <c r="P305" i="7" s="1"/>
  <c r="P366" i="7"/>
  <c r="R375" i="7"/>
  <c r="P417" i="7"/>
  <c r="R441" i="7"/>
  <c r="T128" i="8"/>
  <c r="T127" i="8" s="1"/>
  <c r="P143" i="8"/>
  <c r="R158" i="8"/>
  <c r="P185" i="8"/>
  <c r="T211" i="8"/>
  <c r="T210" i="8"/>
  <c r="R225" i="8"/>
  <c r="T125" i="9"/>
  <c r="T124" i="9" s="1"/>
  <c r="T144" i="9"/>
  <c r="T161" i="9"/>
  <c r="T229" i="9"/>
  <c r="P247" i="9"/>
  <c r="R120" i="10"/>
  <c r="R119" i="10" s="1"/>
  <c r="R118" i="10" s="1"/>
  <c r="P123" i="11"/>
  <c r="P122" i="11"/>
  <c r="P121" i="11" s="1"/>
  <c r="AU104" i="1" s="1"/>
  <c r="BK138" i="11"/>
  <c r="J138" i="11"/>
  <c r="J101" i="11" s="1"/>
  <c r="T138" i="11"/>
  <c r="BK185" i="2"/>
  <c r="J185" i="2"/>
  <c r="J100" i="2" s="1"/>
  <c r="BK249" i="2"/>
  <c r="J249" i="2" s="1"/>
  <c r="J103" i="2" s="1"/>
  <c r="BK284" i="2"/>
  <c r="J284" i="2"/>
  <c r="J105" i="2" s="1"/>
  <c r="BK160" i="5"/>
  <c r="J160" i="5" s="1"/>
  <c r="J101" i="5" s="1"/>
  <c r="BK238" i="6"/>
  <c r="J238" i="6"/>
  <c r="J101" i="6" s="1"/>
  <c r="BK407" i="7"/>
  <c r="J407" i="7" s="1"/>
  <c r="J107" i="7" s="1"/>
  <c r="BK175" i="8"/>
  <c r="J175" i="8"/>
  <c r="J101" i="8" s="1"/>
  <c r="BK206" i="8"/>
  <c r="J206" i="8" s="1"/>
  <c r="J103" i="8" s="1"/>
  <c r="BK130" i="11"/>
  <c r="J130" i="11"/>
  <c r="J99" i="11" s="1"/>
  <c r="BK373" i="4"/>
  <c r="J373" i="4" s="1"/>
  <c r="J104" i="4" s="1"/>
  <c r="BK406" i="4"/>
  <c r="J406" i="4"/>
  <c r="J107" i="4" s="1"/>
  <c r="BK301" i="7"/>
  <c r="J301" i="7" s="1"/>
  <c r="J102" i="7" s="1"/>
  <c r="BK287" i="2"/>
  <c r="J287" i="2"/>
  <c r="J106" i="2" s="1"/>
  <c r="BK319" i="2"/>
  <c r="J319" i="2" s="1"/>
  <c r="J108" i="2" s="1"/>
  <c r="BK127" i="3"/>
  <c r="J127" i="3"/>
  <c r="J98" i="3" s="1"/>
  <c r="BK195" i="3"/>
  <c r="J195" i="3" s="1"/>
  <c r="J101" i="3" s="1"/>
  <c r="BK200" i="4"/>
  <c r="J200" i="4"/>
  <c r="J100" i="4" s="1"/>
  <c r="BK316" i="6"/>
  <c r="J316" i="6" s="1"/>
  <c r="J105" i="6" s="1"/>
  <c r="BK134" i="11"/>
  <c r="J134" i="11"/>
  <c r="J100" i="11" s="1"/>
  <c r="E85" i="11"/>
  <c r="J91" i="11"/>
  <c r="J115" i="11"/>
  <c r="J118" i="11"/>
  <c r="BE135" i="11"/>
  <c r="BE139" i="11"/>
  <c r="BE142" i="11"/>
  <c r="F92" i="11"/>
  <c r="F117" i="11"/>
  <c r="BE124" i="11"/>
  <c r="BE127" i="11"/>
  <c r="BE131" i="11"/>
  <c r="J125" i="9"/>
  <c r="J98" i="9" s="1"/>
  <c r="BK143" i="9"/>
  <c r="J143" i="9" s="1"/>
  <c r="J99" i="9" s="1"/>
  <c r="J89" i="10"/>
  <c r="J92" i="10"/>
  <c r="J114" i="10"/>
  <c r="BE136" i="10"/>
  <c r="BE157" i="10"/>
  <c r="F92" i="10"/>
  <c r="E108" i="10"/>
  <c r="BE121" i="10"/>
  <c r="BE140" i="10"/>
  <c r="BE166" i="10"/>
  <c r="F114" i="10"/>
  <c r="BE155" i="10"/>
  <c r="BE159" i="10"/>
  <c r="BE127" i="10"/>
  <c r="BE129" i="10"/>
  <c r="BE151" i="10"/>
  <c r="BE162" i="10"/>
  <c r="BE164" i="10"/>
  <c r="BE169" i="10"/>
  <c r="J128" i="8"/>
  <c r="J98" i="8"/>
  <c r="J211" i="8"/>
  <c r="J105" i="8"/>
  <c r="J89" i="9"/>
  <c r="E113" i="9"/>
  <c r="F120" i="9"/>
  <c r="BE162" i="9"/>
  <c r="BE187" i="9"/>
  <c r="BE209" i="9"/>
  <c r="BE215" i="9"/>
  <c r="BE238" i="9"/>
  <c r="BE244" i="9"/>
  <c r="BE275" i="9"/>
  <c r="F91" i="9"/>
  <c r="J92" i="9"/>
  <c r="J119" i="9"/>
  <c r="BE151" i="9"/>
  <c r="BE155" i="9"/>
  <c r="BE203" i="9"/>
  <c r="BE230" i="9"/>
  <c r="BE241" i="9"/>
  <c r="BE248" i="9"/>
  <c r="BE278" i="9"/>
  <c r="BE305" i="9"/>
  <c r="BE311" i="9"/>
  <c r="BE126" i="9"/>
  <c r="BE129" i="9"/>
  <c r="BE145" i="9"/>
  <c r="BE168" i="9"/>
  <c r="BE195" i="9"/>
  <c r="BE197" i="9"/>
  <c r="BE200" i="9"/>
  <c r="BE212" i="9"/>
  <c r="BE226" i="9"/>
  <c r="BE236" i="9"/>
  <c r="BE264" i="9"/>
  <c r="BE296" i="9"/>
  <c r="BE299" i="9"/>
  <c r="BE308" i="9"/>
  <c r="BE132" i="9"/>
  <c r="BE137" i="9"/>
  <c r="BE140" i="9"/>
  <c r="BE158" i="9"/>
  <c r="BE176" i="9"/>
  <c r="BE179" i="9"/>
  <c r="BE189" i="9"/>
  <c r="BE206" i="9"/>
  <c r="BE218" i="9"/>
  <c r="BE221" i="9"/>
  <c r="BE224" i="9"/>
  <c r="BE267" i="9"/>
  <c r="BE272" i="9"/>
  <c r="BE281" i="9"/>
  <c r="BE284" i="9"/>
  <c r="J89" i="8"/>
  <c r="J122" i="8"/>
  <c r="J123" i="8"/>
  <c r="BE129" i="8"/>
  <c r="BE135" i="8"/>
  <c r="BE155" i="8"/>
  <c r="BE159" i="8"/>
  <c r="BE203" i="8"/>
  <c r="BE218" i="8"/>
  <c r="BE226" i="8"/>
  <c r="E85" i="8"/>
  <c r="F122" i="8"/>
  <c r="F123" i="8"/>
  <c r="BE138" i="8"/>
  <c r="BE186" i="8"/>
  <c r="BE189" i="8"/>
  <c r="BE195" i="8"/>
  <c r="BE207" i="8"/>
  <c r="BE212" i="8"/>
  <c r="BE150" i="8"/>
  <c r="BE165" i="8"/>
  <c r="BE168" i="8"/>
  <c r="BE171" i="8"/>
  <c r="BE198" i="8"/>
  <c r="BE222" i="8"/>
  <c r="BE229" i="8"/>
  <c r="BE231" i="8"/>
  <c r="BE144" i="8"/>
  <c r="BE176" i="8"/>
  <c r="BE181" i="8"/>
  <c r="BE192" i="8"/>
  <c r="F92" i="7"/>
  <c r="J126" i="7"/>
  <c r="BE143" i="7"/>
  <c r="BE147" i="7"/>
  <c r="BE173" i="7"/>
  <c r="BE178" i="7"/>
  <c r="BE191" i="7"/>
  <c r="BE208" i="7"/>
  <c r="BE224" i="7"/>
  <c r="BE238" i="7"/>
  <c r="BE290" i="7"/>
  <c r="BE315" i="7"/>
  <c r="BE356" i="7"/>
  <c r="BE372" i="7"/>
  <c r="BE404" i="7"/>
  <c r="BE437" i="7"/>
  <c r="BE439" i="7"/>
  <c r="BE444" i="7"/>
  <c r="BE458" i="7"/>
  <c r="BE483" i="7"/>
  <c r="BE516" i="7"/>
  <c r="J91" i="7"/>
  <c r="BE132" i="7"/>
  <c r="BE137" i="7"/>
  <c r="BE155" i="7"/>
  <c r="BE167" i="7"/>
  <c r="BE170" i="7"/>
  <c r="BE193" i="7"/>
  <c r="BE198" i="7"/>
  <c r="BE200" i="7"/>
  <c r="BE213" i="7"/>
  <c r="BE229" i="7"/>
  <c r="BE232" i="7"/>
  <c r="BE246" i="7"/>
  <c r="BE249" i="7"/>
  <c r="BE265" i="7"/>
  <c r="BE298" i="7"/>
  <c r="BE312" i="7"/>
  <c r="BE339" i="7"/>
  <c r="BE341" i="7"/>
  <c r="BE363" i="7"/>
  <c r="BE376" i="7"/>
  <c r="BE381" i="7"/>
  <c r="BE390" i="7"/>
  <c r="BE396" i="7"/>
  <c r="BE429" i="7"/>
  <c r="BE467" i="7"/>
  <c r="BE489" i="7"/>
  <c r="BE495" i="7"/>
  <c r="BE505" i="7"/>
  <c r="BE511" i="7"/>
  <c r="E85" i="7"/>
  <c r="F91" i="7"/>
  <c r="BE152" i="7"/>
  <c r="BE164" i="7"/>
  <c r="BE218" i="7"/>
  <c r="BE221" i="7"/>
  <c r="BE263" i="7"/>
  <c r="BE271" i="7"/>
  <c r="BE284" i="7"/>
  <c r="BE287" i="7"/>
  <c r="BE302" i="7"/>
  <c r="BE307" i="7"/>
  <c r="BE310" i="7"/>
  <c r="BE354" i="7"/>
  <c r="BE359" i="7"/>
  <c r="BE370" i="7"/>
  <c r="BE401" i="7"/>
  <c r="BE408" i="7"/>
  <c r="BE418" i="7"/>
  <c r="BE442" i="7"/>
  <c r="BE486" i="7"/>
  <c r="BE492" i="7"/>
  <c r="BE498" i="7"/>
  <c r="BE519" i="7"/>
  <c r="BE522" i="7"/>
  <c r="BE525" i="7"/>
  <c r="J89" i="7"/>
  <c r="BE158" i="7"/>
  <c r="BE186" i="7"/>
  <c r="BE206" i="7"/>
  <c r="BE235" i="7"/>
  <c r="BE241" i="7"/>
  <c r="BE257" i="7"/>
  <c r="BE277" i="7"/>
  <c r="BE281" i="7"/>
  <c r="BE293" i="7"/>
  <c r="BE321" i="7"/>
  <c r="BE327" i="7"/>
  <c r="BE331" i="7"/>
  <c r="BE347" i="7"/>
  <c r="BE351" i="7"/>
  <c r="BE361" i="7"/>
  <c r="BE367" i="7"/>
  <c r="BE387" i="7"/>
  <c r="BE413" i="7"/>
  <c r="BE423" i="7"/>
  <c r="BE425" i="7"/>
  <c r="BE435" i="7"/>
  <c r="BE454" i="7"/>
  <c r="BE471" i="7"/>
  <c r="BE477" i="7"/>
  <c r="BE501" i="7"/>
  <c r="J92" i="6"/>
  <c r="J130" i="6"/>
  <c r="BE152" i="6"/>
  <c r="BE155" i="6"/>
  <c r="BE172" i="6"/>
  <c r="BE198" i="6"/>
  <c r="BE234" i="6"/>
  <c r="BE289" i="6"/>
  <c r="BE317" i="6"/>
  <c r="BE329" i="6"/>
  <c r="BE348" i="6"/>
  <c r="BE354" i="6"/>
  <c r="BE358" i="6"/>
  <c r="BE373" i="6"/>
  <c r="BE383" i="6"/>
  <c r="BE393" i="6"/>
  <c r="BE506" i="6"/>
  <c r="BE509" i="6"/>
  <c r="BE512" i="6"/>
  <c r="BE515" i="6"/>
  <c r="BE523" i="6"/>
  <c r="BE548" i="6"/>
  <c r="BE565" i="6"/>
  <c r="BE567" i="6"/>
  <c r="BE571" i="6"/>
  <c r="BE617" i="6"/>
  <c r="BE620" i="6"/>
  <c r="BE623" i="6"/>
  <c r="BE626" i="6"/>
  <c r="J128" i="6"/>
  <c r="BE178" i="6"/>
  <c r="BE182" i="6"/>
  <c r="BE239" i="6"/>
  <c r="BE255" i="6"/>
  <c r="BE261" i="6"/>
  <c r="BE277" i="6"/>
  <c r="BE286" i="6"/>
  <c r="BE331" i="6"/>
  <c r="BE337" i="6"/>
  <c r="BE351" i="6"/>
  <c r="BE361" i="6"/>
  <c r="BE379" i="6"/>
  <c r="BE389" i="6"/>
  <c r="BE420" i="6"/>
  <c r="BE426" i="6"/>
  <c r="BE428" i="6"/>
  <c r="BE438" i="6"/>
  <c r="BE445" i="6"/>
  <c r="BE447" i="6"/>
  <c r="BE457" i="6"/>
  <c r="BE463" i="6"/>
  <c r="BE467" i="6"/>
  <c r="BE473" i="6"/>
  <c r="BE483" i="6"/>
  <c r="BE503" i="6"/>
  <c r="BE529" i="6"/>
  <c r="BE532" i="6"/>
  <c r="BE589" i="6"/>
  <c r="BE597" i="6"/>
  <c r="BE600" i="6"/>
  <c r="F92" i="6"/>
  <c r="BE158" i="6"/>
  <c r="BE161" i="6"/>
  <c r="BE164" i="6"/>
  <c r="BE190" i="6"/>
  <c r="BE194" i="6"/>
  <c r="BE246" i="6"/>
  <c r="BE252" i="6"/>
  <c r="BE266" i="6"/>
  <c r="BE268" i="6"/>
  <c r="BE296" i="6"/>
  <c r="BE299" i="6"/>
  <c r="BE313" i="6"/>
  <c r="BE322" i="6"/>
  <c r="BE325" i="6"/>
  <c r="BE339" i="6"/>
  <c r="BE369" i="6"/>
  <c r="BE405" i="6"/>
  <c r="BE408" i="6"/>
  <c r="BE410" i="6"/>
  <c r="BE412" i="6"/>
  <c r="BE453" i="6"/>
  <c r="BE476" i="6"/>
  <c r="BE490" i="6"/>
  <c r="BE520" i="6"/>
  <c r="BE526" i="6"/>
  <c r="BE538" i="6"/>
  <c r="BE569" i="6"/>
  <c r="BE577" i="6"/>
  <c r="BE592" i="6"/>
  <c r="E85" i="6"/>
  <c r="F91" i="6"/>
  <c r="BE137" i="6"/>
  <c r="BE142" i="6"/>
  <c r="BE169" i="6"/>
  <c r="BE207" i="6"/>
  <c r="BE213" i="6"/>
  <c r="BE217" i="6"/>
  <c r="BE223" i="6"/>
  <c r="BE226" i="6"/>
  <c r="BE249" i="6"/>
  <c r="BE259" i="6"/>
  <c r="BE271" i="6"/>
  <c r="BE302" i="6"/>
  <c r="BE305" i="6"/>
  <c r="BE308" i="6"/>
  <c r="BE345" i="6"/>
  <c r="BE401" i="6"/>
  <c r="BE403" i="6"/>
  <c r="BE415" i="6"/>
  <c r="BE418" i="6"/>
  <c r="BE431" i="6"/>
  <c r="BE479" i="6"/>
  <c r="BE486" i="6"/>
  <c r="BE493" i="6"/>
  <c r="BE500" i="6"/>
  <c r="BE535" i="6"/>
  <c r="BE542" i="6"/>
  <c r="BE544" i="6"/>
  <c r="BE554" i="6"/>
  <c r="BE556" i="6"/>
  <c r="BE563" i="6"/>
  <c r="BE580" i="6"/>
  <c r="BE584" i="6"/>
  <c r="BE587" i="6"/>
  <c r="BE595" i="6"/>
  <c r="BE606" i="6"/>
  <c r="BE609" i="6"/>
  <c r="J91" i="5"/>
  <c r="E115" i="5"/>
  <c r="BE131" i="5"/>
  <c r="BE169" i="5"/>
  <c r="BE179" i="5"/>
  <c r="BE201" i="5"/>
  <c r="BE210" i="5"/>
  <c r="BE237" i="5"/>
  <c r="BE240" i="5"/>
  <c r="BE242" i="5"/>
  <c r="BE252" i="5"/>
  <c r="BE255" i="5"/>
  <c r="J89" i="5"/>
  <c r="J122" i="5"/>
  <c r="BE144" i="5"/>
  <c r="BE154" i="5"/>
  <c r="BE171" i="5"/>
  <c r="BE183" i="5"/>
  <c r="BE186" i="5"/>
  <c r="BE195" i="5"/>
  <c r="BE219" i="5"/>
  <c r="BE231" i="5"/>
  <c r="BE244" i="5"/>
  <c r="F91" i="5"/>
  <c r="F122" i="5"/>
  <c r="BE157" i="5"/>
  <c r="BE161" i="5"/>
  <c r="BE189" i="5"/>
  <c r="BE198" i="5"/>
  <c r="BE207" i="5"/>
  <c r="BE213" i="5"/>
  <c r="BE216" i="5"/>
  <c r="BE226" i="5"/>
  <c r="BE228" i="5"/>
  <c r="BE234" i="5"/>
  <c r="BE128" i="5"/>
  <c r="BE135" i="5"/>
  <c r="BE138" i="5"/>
  <c r="BE141" i="5"/>
  <c r="BE148" i="5"/>
  <c r="BE151" i="5"/>
  <c r="BE166" i="5"/>
  <c r="BE173" i="5"/>
  <c r="BE176" i="5"/>
  <c r="BE192" i="5"/>
  <c r="BE204" i="5"/>
  <c r="BE222" i="5"/>
  <c r="J200" i="3"/>
  <c r="J103" i="3"/>
  <c r="F92" i="4"/>
  <c r="F139" i="4"/>
  <c r="BE161" i="4"/>
  <c r="BE164" i="4"/>
  <c r="BE176" i="4"/>
  <c r="BE182" i="4"/>
  <c r="BE185" i="4"/>
  <c r="BE194" i="4"/>
  <c r="BE210" i="4"/>
  <c r="BE218" i="4"/>
  <c r="BE230" i="4"/>
  <c r="BE236" i="4"/>
  <c r="BE247" i="4"/>
  <c r="BE269" i="4"/>
  <c r="BE300" i="4"/>
  <c r="BE359" i="4"/>
  <c r="BE362" i="4"/>
  <c r="BE370" i="4"/>
  <c r="BE402" i="4"/>
  <c r="BE421" i="4"/>
  <c r="BE434" i="4"/>
  <c r="BE464" i="4"/>
  <c r="BE498" i="4"/>
  <c r="BE501" i="4"/>
  <c r="BE507" i="4"/>
  <c r="BE519" i="4"/>
  <c r="BE522" i="4"/>
  <c r="BE524" i="4"/>
  <c r="BE546" i="4"/>
  <c r="BE549" i="4"/>
  <c r="BE579" i="4"/>
  <c r="BE581" i="4"/>
  <c r="BE587" i="4"/>
  <c r="BE589" i="4"/>
  <c r="BE591" i="4"/>
  <c r="BE593" i="4"/>
  <c r="BE595" i="4"/>
  <c r="BE597" i="4"/>
  <c r="BE601" i="4"/>
  <c r="BE603" i="4"/>
  <c r="BE612" i="4"/>
  <c r="BE615" i="4"/>
  <c r="BE621" i="4"/>
  <c r="BE639" i="4"/>
  <c r="BE642" i="4"/>
  <c r="BE667" i="4"/>
  <c r="BE673" i="4"/>
  <c r="BE683" i="4"/>
  <c r="BE704" i="4"/>
  <c r="BE708" i="4"/>
  <c r="BE722" i="4"/>
  <c r="BE772" i="4"/>
  <c r="BE830" i="4"/>
  <c r="BE835" i="4"/>
  <c r="BE838" i="4"/>
  <c r="BE840" i="4"/>
  <c r="BE843" i="4"/>
  <c r="BE845" i="4"/>
  <c r="BE848" i="4"/>
  <c r="BE855" i="4"/>
  <c r="BE861" i="4"/>
  <c r="BE871" i="4"/>
  <c r="BE881" i="4"/>
  <c r="BE887" i="4"/>
  <c r="BE899" i="4"/>
  <c r="BE901" i="4"/>
  <c r="BE904" i="4"/>
  <c r="BE923" i="4"/>
  <c r="BE927" i="4"/>
  <c r="BE950" i="4"/>
  <c r="BE966" i="4"/>
  <c r="BE969" i="4"/>
  <c r="BE1006" i="4"/>
  <c r="BE1010" i="4"/>
  <c r="BE1015" i="4"/>
  <c r="J199" i="3"/>
  <c r="J102" i="3" s="1"/>
  <c r="J91" i="4"/>
  <c r="J137" i="4"/>
  <c r="BE146" i="4"/>
  <c r="BE152" i="4"/>
  <c r="BE155" i="4"/>
  <c r="BE187" i="4"/>
  <c r="BE250" i="4"/>
  <c r="BE274" i="4"/>
  <c r="BE283" i="4"/>
  <c r="BE286" i="4"/>
  <c r="BE294" i="4"/>
  <c r="BE330" i="4"/>
  <c r="BE356" i="4"/>
  <c r="BE374" i="4"/>
  <c r="BE399" i="4"/>
  <c r="BE413" i="4"/>
  <c r="BE418" i="4"/>
  <c r="BE443" i="4"/>
  <c r="BE476" i="4"/>
  <c r="BE486" i="4"/>
  <c r="BE533" i="4"/>
  <c r="BE558" i="4"/>
  <c r="BE564" i="4"/>
  <c r="BE573" i="4"/>
  <c r="BE599" i="4"/>
  <c r="BE605" i="4"/>
  <c r="BE632" i="4"/>
  <c r="BE655" i="4"/>
  <c r="BE680" i="4"/>
  <c r="BE689" i="4"/>
  <c r="BE734" i="4"/>
  <c r="BE755" i="4"/>
  <c r="BE761" i="4"/>
  <c r="BE779" i="4"/>
  <c r="BE782" i="4"/>
  <c r="BE785" i="4"/>
  <c r="BE787" i="4"/>
  <c r="BE790" i="4"/>
  <c r="BE816" i="4"/>
  <c r="BE825" i="4"/>
  <c r="BE833" i="4"/>
  <c r="BE853" i="4"/>
  <c r="BE865" i="4"/>
  <c r="BE891" i="4"/>
  <c r="BE919" i="4"/>
  <c r="BE941" i="4"/>
  <c r="BE957" i="4"/>
  <c r="BE961" i="4"/>
  <c r="BE987" i="4"/>
  <c r="BE1000" i="4"/>
  <c r="BE1021" i="4"/>
  <c r="BE1024" i="4"/>
  <c r="BE1028" i="4"/>
  <c r="BE1034" i="4"/>
  <c r="BE1037" i="4"/>
  <c r="BE1039" i="4"/>
  <c r="BE1042" i="4"/>
  <c r="BE1045" i="4"/>
  <c r="E85" i="4"/>
  <c r="J92" i="4"/>
  <c r="BE158" i="4"/>
  <c r="BE170" i="4"/>
  <c r="BE201" i="4"/>
  <c r="BE205" i="4"/>
  <c r="BE224" i="4"/>
  <c r="BE253" i="4"/>
  <c r="BE289" i="4"/>
  <c r="BE292" i="4"/>
  <c r="BE305" i="4"/>
  <c r="BE324" i="4"/>
  <c r="BE343" i="4"/>
  <c r="BE353" i="4"/>
  <c r="BE379" i="4"/>
  <c r="BE384" i="4"/>
  <c r="BE461" i="4"/>
  <c r="BE470" i="4"/>
  <c r="BE473" i="4"/>
  <c r="BE480" i="4"/>
  <c r="BE483" i="4"/>
  <c r="BE491" i="4"/>
  <c r="BE530" i="4"/>
  <c r="BE543" i="4"/>
  <c r="BE551" i="4"/>
  <c r="BE555" i="4"/>
  <c r="BE561" i="4"/>
  <c r="BE571" i="4"/>
  <c r="BE583" i="4"/>
  <c r="BE585" i="4"/>
  <c r="BE607" i="4"/>
  <c r="BE609" i="4"/>
  <c r="BE624" i="4"/>
  <c r="BE627" i="4"/>
  <c r="BE629" i="4"/>
  <c r="BE636" i="4"/>
  <c r="BE652" i="4"/>
  <c r="BE658" i="4"/>
  <c r="BE676" i="4"/>
  <c r="BE686" i="4"/>
  <c r="BE695" i="4"/>
  <c r="BE698" i="4"/>
  <c r="BE701" i="4"/>
  <c r="BE714" i="4"/>
  <c r="BE750" i="4"/>
  <c r="BE766" i="4"/>
  <c r="BE792" i="4"/>
  <c r="BE795" i="4"/>
  <c r="BE800" i="4"/>
  <c r="BE803" i="4"/>
  <c r="BE812" i="4"/>
  <c r="BE822" i="4"/>
  <c r="BE850" i="4"/>
  <c r="BE877" i="4"/>
  <c r="BE908" i="4"/>
  <c r="BE911" i="4"/>
  <c r="BE913" i="4"/>
  <c r="BE916" i="4"/>
  <c r="BE933" i="4"/>
  <c r="BE936" i="4"/>
  <c r="BE945" i="4"/>
  <c r="BE953" i="4"/>
  <c r="BE972" i="4"/>
  <c r="BE990" i="4"/>
  <c r="BE1003" i="4"/>
  <c r="BE1018" i="4"/>
  <c r="BE167" i="4"/>
  <c r="BE239" i="4"/>
  <c r="BE242" i="4"/>
  <c r="BE258" i="4"/>
  <c r="BE264" i="4"/>
  <c r="BE277" i="4"/>
  <c r="BE280" i="4"/>
  <c r="BE310" i="4"/>
  <c r="BE318" i="4"/>
  <c r="BE336" i="4"/>
  <c r="BE350" i="4"/>
  <c r="BE367" i="4"/>
  <c r="BE388" i="4"/>
  <c r="BE391" i="4"/>
  <c r="BE407" i="4"/>
  <c r="BE424" i="4"/>
  <c r="BE440" i="4"/>
  <c r="BE451" i="4"/>
  <c r="BE467" i="4"/>
  <c r="BE504" i="4"/>
  <c r="BE510" i="4"/>
  <c r="BE513" i="4"/>
  <c r="BE536" i="4"/>
  <c r="BE540" i="4"/>
  <c r="BE553" i="4"/>
  <c r="BE567" i="4"/>
  <c r="BE569" i="4"/>
  <c r="BE575" i="4"/>
  <c r="BE577" i="4"/>
  <c r="BE618" i="4"/>
  <c r="BE634" i="4"/>
  <c r="BE645" i="4"/>
  <c r="BE649" i="4"/>
  <c r="BE662" i="4"/>
  <c r="BE670" i="4"/>
  <c r="BE692" i="4"/>
  <c r="BE711" i="4"/>
  <c r="BE717" i="4"/>
  <c r="BE726" i="4"/>
  <c r="BE729" i="4"/>
  <c r="BE732" i="4"/>
  <c r="BE737" i="4"/>
  <c r="BE739" i="4"/>
  <c r="BE742" i="4"/>
  <c r="BE744" i="4"/>
  <c r="BE776" i="4"/>
  <c r="BE797" i="4"/>
  <c r="BE806" i="4"/>
  <c r="BE818" i="4"/>
  <c r="BE827" i="4"/>
  <c r="BE858" i="4"/>
  <c r="BE863" i="4"/>
  <c r="BE868" i="4"/>
  <c r="BE884" i="4"/>
  <c r="BE889" i="4"/>
  <c r="BE894" i="4"/>
  <c r="BE896" i="4"/>
  <c r="BE906" i="4"/>
  <c r="BE921" i="4"/>
  <c r="BE930" i="4"/>
  <c r="BE977" i="4"/>
  <c r="BE980" i="4"/>
  <c r="BE984" i="4"/>
  <c r="BE995" i="4"/>
  <c r="J89" i="3"/>
  <c r="F92" i="3"/>
  <c r="J121" i="3"/>
  <c r="BE128" i="3"/>
  <c r="BE139" i="3"/>
  <c r="BE145" i="3"/>
  <c r="BE151" i="3"/>
  <c r="BE154" i="3"/>
  <c r="BE171" i="3"/>
  <c r="BE191" i="3"/>
  <c r="BE207" i="3"/>
  <c r="BE278" i="3"/>
  <c r="J92" i="3"/>
  <c r="BE160" i="3"/>
  <c r="BE181" i="3"/>
  <c r="BE196" i="3"/>
  <c r="BE229" i="3"/>
  <c r="BE232" i="3"/>
  <c r="BE238" i="3"/>
  <c r="BE243" i="3"/>
  <c r="BE259" i="3"/>
  <c r="BE261" i="3"/>
  <c r="BE272" i="3"/>
  <c r="J130" i="2"/>
  <c r="J98" i="2"/>
  <c r="E85" i="3"/>
  <c r="F121" i="3"/>
  <c r="BE134" i="3"/>
  <c r="BE211" i="3"/>
  <c r="BE214" i="3"/>
  <c r="BE223" i="3"/>
  <c r="BE268" i="3"/>
  <c r="BE166" i="3"/>
  <c r="BE175" i="3"/>
  <c r="BE185" i="3"/>
  <c r="BE201" i="3"/>
  <c r="BE217" i="3"/>
  <c r="BE253" i="3"/>
  <c r="J91" i="2"/>
  <c r="F124" i="2"/>
  <c r="F125" i="2"/>
  <c r="BE131" i="2"/>
  <c r="BE141" i="2"/>
  <c r="BE186" i="2"/>
  <c r="BE224" i="2"/>
  <c r="BE231" i="2"/>
  <c r="BE234" i="2"/>
  <c r="BE242" i="2"/>
  <c r="BE270" i="2"/>
  <c r="BE276" i="2"/>
  <c r="BE278" i="2"/>
  <c r="BE285" i="2"/>
  <c r="BE288" i="2"/>
  <c r="E85" i="2"/>
  <c r="J89" i="2"/>
  <c r="J92" i="2"/>
  <c r="BE149" i="2"/>
  <c r="BE151" i="2"/>
  <c r="BE157" i="2"/>
  <c r="BE169" i="2"/>
  <c r="BE182" i="2"/>
  <c r="BE294" i="2"/>
  <c r="BE301" i="2"/>
  <c r="BE307" i="2"/>
  <c r="BE313" i="2"/>
  <c r="BE137" i="2"/>
  <c r="BE154" i="2"/>
  <c r="BE163" i="2"/>
  <c r="BE220" i="2"/>
  <c r="BE228" i="2"/>
  <c r="BE237" i="2"/>
  <c r="BE245" i="2"/>
  <c r="BE250" i="2"/>
  <c r="BE257" i="2"/>
  <c r="BE259" i="2"/>
  <c r="BE261" i="2"/>
  <c r="BE267" i="2"/>
  <c r="BE273" i="2"/>
  <c r="BE316" i="2"/>
  <c r="BE320" i="2"/>
  <c r="J34" i="2"/>
  <c r="AW95" i="1" s="1"/>
  <c r="F37" i="3"/>
  <c r="BD96" i="1" s="1"/>
  <c r="F34" i="4"/>
  <c r="BA97" i="1" s="1"/>
  <c r="F36" i="4"/>
  <c r="BC97" i="1" s="1"/>
  <c r="F36" i="6"/>
  <c r="BC99" i="1" s="1"/>
  <c r="F35" i="7"/>
  <c r="BB100" i="1" s="1"/>
  <c r="F37" i="8"/>
  <c r="BD101" i="1" s="1"/>
  <c r="F34" i="8"/>
  <c r="BA101" i="1" s="1"/>
  <c r="F35" i="9"/>
  <c r="BB102" i="1" s="1"/>
  <c r="J34" i="9"/>
  <c r="AW102" i="1" s="1"/>
  <c r="F36" i="10"/>
  <c r="BC103" i="1" s="1"/>
  <c r="F37" i="11"/>
  <c r="BD104" i="1" s="1"/>
  <c r="F36" i="2"/>
  <c r="BC95" i="1" s="1"/>
  <c r="J34" i="3"/>
  <c r="AW96" i="1" s="1"/>
  <c r="F35" i="4"/>
  <c r="BB97" i="1" s="1"/>
  <c r="F36" i="5"/>
  <c r="BC98" i="1" s="1"/>
  <c r="F35" i="5"/>
  <c r="BB98" i="1" s="1"/>
  <c r="F35" i="6"/>
  <c r="BB99" i="1" s="1"/>
  <c r="J34" i="7"/>
  <c r="AW100" i="1" s="1"/>
  <c r="F35" i="8"/>
  <c r="BB101" i="1" s="1"/>
  <c r="F36" i="8"/>
  <c r="BC101" i="1" s="1"/>
  <c r="F37" i="9"/>
  <c r="BD102" i="1" s="1"/>
  <c r="F35" i="10"/>
  <c r="BB103" i="1" s="1"/>
  <c r="J34" i="11"/>
  <c r="AW104" i="1" s="1"/>
  <c r="F37" i="2"/>
  <c r="BD95" i="1" s="1"/>
  <c r="F34" i="3"/>
  <c r="BA96" i="1" s="1"/>
  <c r="F35" i="3"/>
  <c r="BB96" i="1" s="1"/>
  <c r="F37" i="4"/>
  <c r="BD97" i="1" s="1"/>
  <c r="F34" i="5"/>
  <c r="BA98" i="1" s="1"/>
  <c r="F37" i="5"/>
  <c r="BD98" i="1" s="1"/>
  <c r="F37" i="6"/>
  <c r="BD99" i="1" s="1"/>
  <c r="F34" i="6"/>
  <c r="BA99" i="1" s="1"/>
  <c r="F36" i="7"/>
  <c r="BC100" i="1" s="1"/>
  <c r="F37" i="7"/>
  <c r="BD100" i="1" s="1"/>
  <c r="F36" i="9"/>
  <c r="BC102" i="1" s="1"/>
  <c r="F34" i="10"/>
  <c r="BA103" i="1" s="1"/>
  <c r="F37" i="10"/>
  <c r="BD103" i="1" s="1"/>
  <c r="F36" i="11"/>
  <c r="BC104" i="1" s="1"/>
  <c r="F35" i="2"/>
  <c r="BB95" i="1" s="1"/>
  <c r="F34" i="2"/>
  <c r="BA95" i="1" s="1"/>
  <c r="F36" i="3"/>
  <c r="BC96" i="1" s="1"/>
  <c r="J34" i="4"/>
  <c r="AW97" i="1" s="1"/>
  <c r="J34" i="5"/>
  <c r="AW98" i="1" s="1"/>
  <c r="J34" i="6"/>
  <c r="AW99" i="1" s="1"/>
  <c r="F34" i="7"/>
  <c r="BA100" i="1" s="1"/>
  <c r="J34" i="8"/>
  <c r="AW101" i="1" s="1"/>
  <c r="F34" i="9"/>
  <c r="BA102" i="1" s="1"/>
  <c r="J34" i="10"/>
  <c r="AW103" i="1" s="1"/>
  <c r="F34" i="11"/>
  <c r="BA104" i="1"/>
  <c r="F35" i="11"/>
  <c r="BB104" i="1" s="1"/>
  <c r="BK123" i="9" l="1"/>
  <c r="J123" i="9" s="1"/>
  <c r="J96" i="9" s="1"/>
  <c r="T320" i="6"/>
  <c r="T134" i="6"/>
  <c r="R199" i="3"/>
  <c r="R125" i="3" s="1"/>
  <c r="R305" i="7"/>
  <c r="P144" i="4"/>
  <c r="BK129" i="2"/>
  <c r="J129" i="2" s="1"/>
  <c r="J97" i="2" s="1"/>
  <c r="T121" i="11"/>
  <c r="T144" i="4"/>
  <c r="P127" i="8"/>
  <c r="P126" i="8"/>
  <c r="AU101" i="1"/>
  <c r="T305" i="7"/>
  <c r="P377" i="4"/>
  <c r="R144" i="4"/>
  <c r="T143" i="9"/>
  <c r="T377" i="4"/>
  <c r="P135" i="6"/>
  <c r="R164" i="5"/>
  <c r="R377" i="4"/>
  <c r="R130" i="7"/>
  <c r="R129" i="7" s="1"/>
  <c r="T164" i="5"/>
  <c r="T125" i="5"/>
  <c r="R126" i="5"/>
  <c r="R125" i="5" s="1"/>
  <c r="P129" i="2"/>
  <c r="P128" i="2"/>
  <c r="AU95" i="1"/>
  <c r="P199" i="3"/>
  <c r="P125" i="3" s="1"/>
  <c r="AU96" i="1" s="1"/>
  <c r="R320" i="6"/>
  <c r="T128" i="2"/>
  <c r="R121" i="11"/>
  <c r="P320" i="6"/>
  <c r="P164" i="5"/>
  <c r="P125" i="5" s="1"/>
  <c r="AU98" i="1" s="1"/>
  <c r="T199" i="3"/>
  <c r="T125" i="3"/>
  <c r="P143" i="9"/>
  <c r="R135" i="6"/>
  <c r="R134" i="6"/>
  <c r="R143" i="9"/>
  <c r="R123" i="9" s="1"/>
  <c r="P130" i="7"/>
  <c r="P129" i="7"/>
  <c r="AU100" i="1"/>
  <c r="T123" i="9"/>
  <c r="T126" i="8"/>
  <c r="T130" i="7"/>
  <c r="T129" i="7"/>
  <c r="BK127" i="8"/>
  <c r="J127" i="8" s="1"/>
  <c r="J97" i="8" s="1"/>
  <c r="R210" i="8"/>
  <c r="R127" i="8"/>
  <c r="R126" i="8" s="1"/>
  <c r="P123" i="9"/>
  <c r="AU102" i="1"/>
  <c r="R129" i="2"/>
  <c r="R128" i="2" s="1"/>
  <c r="BK144" i="4"/>
  <c r="J144" i="4" s="1"/>
  <c r="J97" i="4" s="1"/>
  <c r="BK122" i="11"/>
  <c r="J122" i="11"/>
  <c r="J97" i="11" s="1"/>
  <c r="BK248" i="2"/>
  <c r="J248" i="2" s="1"/>
  <c r="J102" i="2" s="1"/>
  <c r="BK126" i="3"/>
  <c r="J126" i="3" s="1"/>
  <c r="J97" i="3" s="1"/>
  <c r="BK320" i="6"/>
  <c r="J320" i="6" s="1"/>
  <c r="J106" i="6" s="1"/>
  <c r="BK126" i="5"/>
  <c r="J126" i="5"/>
  <c r="J97" i="5" s="1"/>
  <c r="BK164" i="5"/>
  <c r="J164" i="5" s="1"/>
  <c r="J102" i="5" s="1"/>
  <c r="BK135" i="6"/>
  <c r="J135" i="6" s="1"/>
  <c r="J97" i="6" s="1"/>
  <c r="BK119" i="10"/>
  <c r="J119" i="10"/>
  <c r="J97" i="10" s="1"/>
  <c r="BK377" i="4"/>
  <c r="J377" i="4"/>
  <c r="J105" i="4"/>
  <c r="BK130" i="7"/>
  <c r="J130" i="7"/>
  <c r="J97" i="7"/>
  <c r="BK305" i="7"/>
  <c r="J305" i="7" s="1"/>
  <c r="J103" i="7" s="1"/>
  <c r="F33" i="2"/>
  <c r="AZ95" i="1" s="1"/>
  <c r="F33" i="3"/>
  <c r="AZ96" i="1" s="1"/>
  <c r="J33" i="4"/>
  <c r="AV97" i="1" s="1"/>
  <c r="AT97" i="1" s="1"/>
  <c r="F33" i="8"/>
  <c r="AZ101" i="1"/>
  <c r="J33" i="8"/>
  <c r="AV101" i="1" s="1"/>
  <c r="AT101" i="1" s="1"/>
  <c r="J33" i="9"/>
  <c r="AV102" i="1" s="1"/>
  <c r="AT102" i="1" s="1"/>
  <c r="F33" i="10"/>
  <c r="AZ103" i="1"/>
  <c r="BB94" i="1"/>
  <c r="AX94" i="1" s="1"/>
  <c r="J33" i="2"/>
  <c r="AV95" i="1"/>
  <c r="AT95" i="1" s="1"/>
  <c r="F33" i="4"/>
  <c r="AZ97" i="1" s="1"/>
  <c r="J33" i="7"/>
  <c r="AV100" i="1" s="1"/>
  <c r="AT100" i="1" s="1"/>
  <c r="J30" i="9"/>
  <c r="AG102" i="1"/>
  <c r="J33" i="10"/>
  <c r="AV103" i="1"/>
  <c r="AT103" i="1" s="1"/>
  <c r="J33" i="11"/>
  <c r="AV104" i="1" s="1"/>
  <c r="AT104" i="1" s="1"/>
  <c r="BC94" i="1"/>
  <c r="AY94" i="1"/>
  <c r="J33" i="3"/>
  <c r="AV96" i="1"/>
  <c r="AT96" i="1" s="1"/>
  <c r="F33" i="5"/>
  <c r="AZ98" i="1" s="1"/>
  <c r="J33" i="5"/>
  <c r="AV98" i="1" s="1"/>
  <c r="AT98" i="1" s="1"/>
  <c r="J33" i="6"/>
  <c r="AV99" i="1" s="1"/>
  <c r="AT99" i="1" s="1"/>
  <c r="F33" i="6"/>
  <c r="AZ99" i="1" s="1"/>
  <c r="F33" i="7"/>
  <c r="AZ100" i="1" s="1"/>
  <c r="F33" i="9"/>
  <c r="AZ102" i="1" s="1"/>
  <c r="F33" i="11"/>
  <c r="AZ104" i="1" s="1"/>
  <c r="BD94" i="1"/>
  <c r="W33" i="1" s="1"/>
  <c r="BA94" i="1"/>
  <c r="AW94" i="1" s="1"/>
  <c r="AK30" i="1" s="1"/>
  <c r="P134" i="6" l="1"/>
  <c r="AU99" i="1"/>
  <c r="R143" i="4"/>
  <c r="T143" i="4"/>
  <c r="P143" i="4"/>
  <c r="AU97" i="1"/>
  <c r="BK143" i="4"/>
  <c r="J143" i="4"/>
  <c r="J96" i="4" s="1"/>
  <c r="BK125" i="5"/>
  <c r="J125" i="5"/>
  <c r="J96" i="5"/>
  <c r="BK128" i="2"/>
  <c r="J128" i="2"/>
  <c r="J96" i="2"/>
  <c r="BK118" i="10"/>
  <c r="J118" i="10" s="1"/>
  <c r="J96" i="10" s="1"/>
  <c r="BK134" i="6"/>
  <c r="J134" i="6"/>
  <c r="J96" i="6" s="1"/>
  <c r="BK121" i="11"/>
  <c r="J121" i="11" s="1"/>
  <c r="J96" i="11" s="1"/>
  <c r="BK126" i="8"/>
  <c r="J126" i="8"/>
  <c r="J96" i="8"/>
  <c r="BK125" i="3"/>
  <c r="J125" i="3" s="1"/>
  <c r="J96" i="3" s="1"/>
  <c r="BK129" i="7"/>
  <c r="J129" i="7"/>
  <c r="J30" i="7" s="1"/>
  <c r="AG100" i="1" s="1"/>
  <c r="AN102" i="1"/>
  <c r="J39" i="9"/>
  <c r="AZ94" i="1"/>
  <c r="AV94" i="1" s="1"/>
  <c r="AK29" i="1" s="1"/>
  <c r="W31" i="1"/>
  <c r="W32" i="1"/>
  <c r="W30" i="1"/>
  <c r="J39" i="7" l="1"/>
  <c r="J96" i="7"/>
  <c r="AN100" i="1"/>
  <c r="J30" i="11"/>
  <c r="AG104" i="1" s="1"/>
  <c r="J30" i="10"/>
  <c r="AG103" i="1"/>
  <c r="J30" i="6"/>
  <c r="AG99" i="1" s="1"/>
  <c r="AU94" i="1"/>
  <c r="J30" i="5"/>
  <c r="AG98" i="1"/>
  <c r="J30" i="2"/>
  <c r="AG95" i="1"/>
  <c r="AN95" i="1"/>
  <c r="J30" i="4"/>
  <c r="AG97" i="1" s="1"/>
  <c r="J30" i="3"/>
  <c r="AG96" i="1"/>
  <c r="J30" i="8"/>
  <c r="AG101" i="1" s="1"/>
  <c r="AN101" i="1" s="1"/>
  <c r="W29" i="1"/>
  <c r="AT94" i="1"/>
  <c r="J39" i="10" l="1"/>
  <c r="J39" i="5"/>
  <c r="J39" i="6"/>
  <c r="J39" i="2"/>
  <c r="J39" i="11"/>
  <c r="J39" i="8"/>
  <c r="J39" i="4"/>
  <c r="J39" i="3"/>
  <c r="AN97" i="1"/>
  <c r="AN103" i="1"/>
  <c r="AN104" i="1"/>
  <c r="AN96" i="1"/>
  <c r="AN98" i="1"/>
  <c r="AN99" i="1"/>
  <c r="AG94" i="1"/>
  <c r="AK26" i="1"/>
  <c r="AK35" i="1" s="1"/>
  <c r="AN94" i="1" l="1"/>
</calcChain>
</file>

<file path=xl/sharedStrings.xml><?xml version="1.0" encoding="utf-8"?>
<sst xmlns="http://schemas.openxmlformats.org/spreadsheetml/2006/main" count="23284" uniqueCount="2519">
  <si>
    <t>Export Komplet</t>
  </si>
  <si>
    <t/>
  </si>
  <si>
    <t>2.0</t>
  </si>
  <si>
    <t>ZAMOK</t>
  </si>
  <si>
    <t>False</t>
  </si>
  <si>
    <t>{02e59f14-2cad-4973-8b71-ce9870af9b5d}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</si>
  <si>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</si>
  <si>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</si>
  <si>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</si>
  <si>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</si>
  <si>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</si>
  <si>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</si>
  <si>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</si>
  <si>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</si>
  <si>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2022_10_18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</si>
  <si>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</si>
  <si>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</si>
  <si>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01 - Opočno pod Orlickými horami ON - SA část oprava - PD</t>
  </si>
  <si>
    <t>KSO:</t>
  </si>
  <si>
    <t>CC-CZ:</t>
  </si>
  <si>
    <t>Místo:</t>
  </si>
  <si>
    <t xml:space="preserve"> </t>
  </si>
  <si>
    <t>Datum:</t>
  </si>
  <si>
    <t>18. 10. 2022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</si>
  <si>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</si>
  <si>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</si>
  <si>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</si>
  <si>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</si>
  <si>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</si>
  <si>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</si>
  <si>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</si>
  <si>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</si>
  <si>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</si>
  <si>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</si>
  <si>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</si>
  <si>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</si>
  <si>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</si>
  <si>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</si>
  <si>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</si>
  <si>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</si>
  <si>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</si>
  <si>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</si>
  <si>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</si>
  <si>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</si>
  <si>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</si>
  <si>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</si>
  <si>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</si>
  <si>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</si>
  <si>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</si>
  <si>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</si>
  <si>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</si>
  <si>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</si>
  <si>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</si>
  <si>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</si>
  <si>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</si>
  <si>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</si>
  <si>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</si>
  <si>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</si>
  <si>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</si>
  <si>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</si>
  <si>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</si>
  <si>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</si>
  <si>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</si>
  <si>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</si>
  <si>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</si>
  <si>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</si>
  <si>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</si>
  <si>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</si>
  <si>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</si>
  <si>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</si>
  <si>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</si>
  <si>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</si>
  <si>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</si>
  <si>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</si>
  <si>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</si>
  <si>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</si>
  <si>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</si>
  <si>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</si>
  <si>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01.1</t>
  </si>
  <si>
    <t>Demolice části ...</t>
  </si>
  <si>
    <t>STA</t>
  </si>
  <si>
    <t>1</t>
  </si>
  <si>
    <t>{ccd01aa2-e2a3-4b9b-acbc-5f9fd34fe493}</t>
  </si>
  <si>
    <t>2</t>
  </si>
  <si>
    <t>SO 01.2</t>
  </si>
  <si>
    <t>uprava zpevněný...</t>
  </si>
  <si>
    <t>{7e23b3c2-d46a-4c2a-ac55-c240e4d426f1}</t>
  </si>
  <si>
    <t>SO 02.1</t>
  </si>
  <si>
    <t>Stavební úpravy WC</t>
  </si>
  <si>
    <t>{9aad9e24-a1cd-4d5b-a4ab-8c500e2b60d3}</t>
  </si>
  <si>
    <t>SO 02.2</t>
  </si>
  <si>
    <t>Oprava čekárny ...</t>
  </si>
  <si>
    <t>{2adedc58-3d8e-4ace-b65b-a8aa3b522153}</t>
  </si>
  <si>
    <t>SO 02.3</t>
  </si>
  <si>
    <t>Oprava peróního...</t>
  </si>
  <si>
    <t>{47678239-2b4c-4763-8010-3358734cfc02}</t>
  </si>
  <si>
    <t>SO 02.4</t>
  </si>
  <si>
    <t>Oprava vnější o...</t>
  </si>
  <si>
    <t>{c93aca4d-b2ad-45e2-a085-e828c4ac371a}</t>
  </si>
  <si>
    <t>SO 02.5</t>
  </si>
  <si>
    <t>Plocha pro kolo...</t>
  </si>
  <si>
    <t>{e1cc2241-7053-4b15-b99f-24ae97d091f2}</t>
  </si>
  <si>
    <t>SO 02.6</t>
  </si>
  <si>
    <t>oprava střechy</t>
  </si>
  <si>
    <t>{84313aa5-86fc-405e-b2d7-c378a6133d82}</t>
  </si>
  <si>
    <t>SO 02.7</t>
  </si>
  <si>
    <t>Osazení kamerov...</t>
  </si>
  <si>
    <t>{a9fe1d63-0ef5-4e2a-acca-90d835ed1154}</t>
  </si>
  <si>
    <t>SO 04</t>
  </si>
  <si>
    <t>VRN</t>
  </si>
  <si>
    <t>{0cf50a4b-5f5e-41ee-bd5e-558d4a25d0ba}</t>
  </si>
  <si>
    <t>KRYCÍ LIST SOUPISU PRACÍ</t>
  </si>
  <si>
    <t>Objekt:</t>
  </si>
  <si>
    <t>SO 01.1 - Demolice části 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</si>
  <si>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</si>
  <si>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</si>
  <si>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</si>
  <si>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</si>
  <si>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</si>
  <si>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</si>
  <si>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</si>
  <si>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</si>
  <si>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98 - Demolice a sanace</t>
  </si>
  <si>
    <t xml:space="preserve">    997 - Přesun sutě</t>
  </si>
  <si>
    <t>PSV - Práce a dodávky PSV</t>
  </si>
  <si>
    <t xml:space="preserve">    712 - Povlakové krytiny</t>
  </si>
  <si>
    <t xml:space="preserve">    722 - Zdravotechnika - vnitřní vodovod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</si>
  <si>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</si>
  <si>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</si>
  <si>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</si>
  <si>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</si>
  <si>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</si>
  <si>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</si>
  <si>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</si>
  <si>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</si>
  <si>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</si>
  <si>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</si>
  <si>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</si>
  <si>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</si>
  <si>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</si>
  <si>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</si>
  <si>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</si>
  <si>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</si>
  <si>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</si>
  <si>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</si>
  <si>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</si>
  <si>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</si>
  <si>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</si>
  <si>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</si>
  <si>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174101101</t>
  </si>
  <si>
    <t>Zásyp jam, šachet rýh nebo kolem objektů sypaninou se zhutněním</t>
  </si>
  <si>
    <t>m3</t>
  </si>
  <si>
    <t>CS ÚRS 2022 02</t>
  </si>
  <si>
    <t>4</t>
  </si>
  <si>
    <t>PP</t>
  </si>
  <si>
    <t>Online PSC</t>
  </si>
  <si>
    <t>https://podminky.urs.cz/item/CS_URS_2022_02/174101101</t>
  </si>
  <si>
    <t>VV</t>
  </si>
  <si>
    <t>"zásyp sklepní části výtopny"</t>
  </si>
  <si>
    <t>5*10*2</t>
  </si>
  <si>
    <t>Součet</t>
  </si>
  <si>
    <t>M</t>
  </si>
  <si>
    <t>58344171</t>
  </si>
  <si>
    <t>štěrkodrť frakce 0/32</t>
  </si>
  <si>
    <t>t</t>
  </si>
  <si>
    <t>8</t>
  </si>
  <si>
    <t>100*1,8 "Přepočtené koeficientem množství</t>
  </si>
  <si>
    <t>3</t>
  </si>
  <si>
    <t>181351103</t>
  </si>
  <si>
    <t>Rozprostření ornice tl vrstvy do 200 mm pl přes 100 do 500 m2 v rovině nebo ve svahu do 1:5 strojně</t>
  </si>
  <si>
    <t>m2</t>
  </si>
  <si>
    <t>6</t>
  </si>
  <si>
    <t>https://podminky.urs.cz/item/CS_URS_2022_02/181351103</t>
  </si>
  <si>
    <t>plocha pod demolovanym objektem - pouze cast zadni cast</t>
  </si>
  <si>
    <t>(10,6*36,1)-(4*10,6+6*(3+2,2))</t>
  </si>
  <si>
    <t>za objektem betonova plocha</t>
  </si>
  <si>
    <t>(10,6+4)*2</t>
  </si>
  <si>
    <t>10364100</t>
  </si>
  <si>
    <t>zemina pro terénní úpravy - tříděná</t>
  </si>
  <si>
    <t>5</t>
  </si>
  <si>
    <t>181411121</t>
  </si>
  <si>
    <t>Založení lučního trávníku výsevem plochy do 1000 m2 v rovině a ve svahu do 1:5</t>
  </si>
  <si>
    <t>10</t>
  </si>
  <si>
    <t>https://podminky.urs.cz/item/CS_URS_2022_02/181411121</t>
  </si>
  <si>
    <t>005724100</t>
  </si>
  <si>
    <t>osivo směs travní parková</t>
  </si>
  <si>
    <t>kg</t>
  </si>
  <si>
    <t>12</t>
  </si>
  <si>
    <t>9</t>
  </si>
  <si>
    <t>Ostatní konstrukce a práce, bourání</t>
  </si>
  <si>
    <t>7</t>
  </si>
  <si>
    <t>962032641</t>
  </si>
  <si>
    <t>Bourání zdiva komínového nad střechou z cihel na MC</t>
  </si>
  <si>
    <t>14</t>
  </si>
  <si>
    <t>https://podminky.urs.cz/item/CS_URS_2022_02/962032641</t>
  </si>
  <si>
    <t>komín na střešní částí</t>
  </si>
  <si>
    <t>(14,62-3,5)*1,8*0,9</t>
  </si>
  <si>
    <t>962032641.X</t>
  </si>
  <si>
    <t>Bourání zdiva komínového pod střechou z cihel na MC</t>
  </si>
  <si>
    <t>16</t>
  </si>
  <si>
    <t>https://podminky.urs.cz/item/CS_URS_2022_02/962032641.X</t>
  </si>
  <si>
    <t>komín pod střešní částí, také do prostoru 1PP</t>
  </si>
  <si>
    <t>(3,5+1,8)*1,8*0,9</t>
  </si>
  <si>
    <t>965042241</t>
  </si>
  <si>
    <t>Bourání podkladů pod dlažby nebo mazanin betonových nebo z litého asfaltu tl přes 100 mm pl přes 4 m2</t>
  </si>
  <si>
    <t>18</t>
  </si>
  <si>
    <t>https://podminky.urs.cz/item/CS_URS_2022_02/965042241</t>
  </si>
  <si>
    <t>najezdova rampa</t>
  </si>
  <si>
    <t>((0,5*5)/2)*4</t>
  </si>
  <si>
    <t>schod u peronu - 5ks</t>
  </si>
  <si>
    <t>32*(0,7*0,1)+(5*0,1*1*1)</t>
  </si>
  <si>
    <t>za budovou  najezd</t>
  </si>
  <si>
    <t>(10,6+3,2)*2*0,15</t>
  </si>
  <si>
    <t>pro osazení stožárů a zemnění</t>
  </si>
  <si>
    <t>3*0,4*0,4*0,15</t>
  </si>
  <si>
    <t>3*2*0,15*0,3</t>
  </si>
  <si>
    <t>965049112</t>
  </si>
  <si>
    <t>Příplatek k bourání betonových mazanin za bourání mazanin se svařovanou sítí tl přes 100 mm</t>
  </si>
  <si>
    <t>20</t>
  </si>
  <si>
    <t>https://podminky.urs.cz/item/CS_URS_2022_02/965049112</t>
  </si>
  <si>
    <t>98</t>
  </si>
  <si>
    <t>Demolice a sanace</t>
  </si>
  <si>
    <t>11</t>
  </si>
  <si>
    <t>981011414</t>
  </si>
  <si>
    <t>Demolice budov zděných na MC nebo z betonu podíl konstrukcí do 25 % postupným rozebíráním</t>
  </si>
  <si>
    <t>22</t>
  </si>
  <si>
    <t>https://podminky.urs.cz/item/CS_URS_2022_02/981011414</t>
  </si>
  <si>
    <t>P</t>
  </si>
  <si>
    <t>Poznámka k položce:_x000D_
Poznámka k položce: Demolice objektu obsahuje kompletní demolici objektu včetně střešních a základových konstrukcí do hloubky 30cm pod budoucí okolní terén</t>
  </si>
  <si>
    <t>obvodove steny 1NP</t>
  </si>
  <si>
    <t>"(36,6+36,6+9,4+9,4)*0,45*2,5"</t>
  </si>
  <si>
    <t>vnitrni steny</t>
  </si>
  <si>
    <t>podelna srtedova stena</t>
  </si>
  <si>
    <t>"(36-1,4)*0,3*2,5"</t>
  </si>
  <si>
    <t>OP22+OP23</t>
  </si>
  <si>
    <t>"(4,8+3)*0,1*2,5"</t>
  </si>
  <si>
    <t>OP20+19+18+17+16</t>
  </si>
  <si>
    <t>"(4,8+4,8+4,8+1,5+1,5+1,5)*0,1*2,5"</t>
  </si>
  <si>
    <t>OP24+25+26</t>
  </si>
  <si>
    <t>"(4,2+4,9+1,5+1,5+3)*2,5*0,1"</t>
  </si>
  <si>
    <t>OP15+14+13+10</t>
  </si>
  <si>
    <t>"(4,8+4,8+1,5+2,4)*2,5*0,1"</t>
  </si>
  <si>
    <t>OP12+11+09+08+07+06</t>
  </si>
  <si>
    <t>"(4,8+1,9+1,5+4,8+1,9+1,5+4,8)*2,5*0,1"</t>
  </si>
  <si>
    <t>OP05+04+03+02</t>
  </si>
  <si>
    <t>"(2,1+1,5+2,35+2,35+4,8)*2,5*0,1"</t>
  </si>
  <si>
    <t>OP27+28+29</t>
  </si>
  <si>
    <t>"(4,2+4,2)*2,5*0,1"</t>
  </si>
  <si>
    <t>kubatura podlah</t>
  </si>
  <si>
    <t>"36*10*0,5"</t>
  </si>
  <si>
    <t>kubatura stropni kce</t>
  </si>
  <si>
    <t>"36*10*0,2"</t>
  </si>
  <si>
    <t>soucet kubatur konstrukci 405,95m3</t>
  </si>
  <si>
    <t>405,95/1688,4*100=24,043%</t>
  </si>
  <si>
    <t>celkova kubatura objektu</t>
  </si>
  <si>
    <t>plocha stitu*delka objektu</t>
  </si>
  <si>
    <t>46,9*36</t>
  </si>
  <si>
    <t>997</t>
  </si>
  <si>
    <t>Přesun sutě</t>
  </si>
  <si>
    <t>997 01</t>
  </si>
  <si>
    <t>vyčištění a likvidace komunálního odpadu</t>
  </si>
  <si>
    <t>kpl</t>
  </si>
  <si>
    <t>24</t>
  </si>
  <si>
    <t>https://podminky.urs.cz/item/CS_URS_2022_02/997 01</t>
  </si>
  <si>
    <t>Poznámka k položce:_x000D_
Poznámka k položce: odhadované množství do 10m3</t>
  </si>
  <si>
    <t>13</t>
  </si>
  <si>
    <t>997 03</t>
  </si>
  <si>
    <t>vytřídění výziskového materiálu, tento bude uložen vedle staveniště, odvoz a následný výzisk si zajišťuje investor</t>
  </si>
  <si>
    <t>26</t>
  </si>
  <si>
    <t>https://podminky.urs.cz/item/CS_URS_2022_02/997 03</t>
  </si>
  <si>
    <t>Poznámka k položce:_x000D_
Poznámka k položce: jedná se o: - vyřezání armatur kotelny, předpoklad tonáže cca 1T - rozebrání dvou kotlů, předpoklad tonáže 2* 2,5T - vyřezání schodiště a pochozí lávky, předpoklad tonáže 1,5T  - demontované sloupy přístřešku, předpoklad tonáže 1,2T  vyseparovaný materiál bude uložen na ploše před demolovanou přístavbou, tak aby bylo možné aby si investor zajistil okamžitý odvoz po nahlášení možnosti odvozu</t>
  </si>
  <si>
    <t>997002611</t>
  </si>
  <si>
    <t>Nakládání suti a vybouraných hmot</t>
  </si>
  <si>
    <t>28</t>
  </si>
  <si>
    <t>https://podminky.urs.cz/item/CS_URS_2022_02/997002611</t>
  </si>
  <si>
    <t>997006002</t>
  </si>
  <si>
    <t>Třídění stavebního odpadu na jednotlivé druhy</t>
  </si>
  <si>
    <t>30</t>
  </si>
  <si>
    <t>https://podminky.urs.cz/item/CS_URS_2022_02/997006002</t>
  </si>
  <si>
    <t>997013501</t>
  </si>
  <si>
    <t>Odvoz suti a vybouraných hmot na skládku nebo meziskládku do 1 km se složením</t>
  </si>
  <si>
    <t>32</t>
  </si>
  <si>
    <t>https://podminky.urs.cz/item/CS_URS_2022_02/997013501</t>
  </si>
  <si>
    <t>17</t>
  </si>
  <si>
    <t>997013509</t>
  </si>
  <si>
    <t>Příplatek k odvozu suti a vybouraných hmot na skládku ZKD 1 km přes 1 km</t>
  </si>
  <si>
    <t>34</t>
  </si>
  <si>
    <t>https://podminky.urs.cz/item/CS_URS_2022_02/997013509</t>
  </si>
  <si>
    <t>881,148*19 "Přepočtené koeficientem množství</t>
  </si>
  <si>
    <t>997006551</t>
  </si>
  <si>
    <t>Hrubé urovnání suti na skládce bez zhutnění</t>
  </si>
  <si>
    <t>36</t>
  </si>
  <si>
    <t>https://podminky.urs.cz/item/CS_URS_2022_02/997006551</t>
  </si>
  <si>
    <t>19</t>
  </si>
  <si>
    <t>997013631</t>
  </si>
  <si>
    <t>Poplatek za uložení na skládce (skládkovné) stavebního odpadu směsného kód odpadu 17 09 04</t>
  </si>
  <si>
    <t>38</t>
  </si>
  <si>
    <t>https://podminky.urs.cz/item/CS_URS_2022_02/997013631</t>
  </si>
  <si>
    <t>PSV</t>
  </si>
  <si>
    <t>Práce a dodávky PSV</t>
  </si>
  <si>
    <t>712</t>
  </si>
  <si>
    <t>Povlakové krytiny</t>
  </si>
  <si>
    <t>712300832</t>
  </si>
  <si>
    <t>Odstranění povlakové krytiny střech do 10° dvouvrstvé</t>
  </si>
  <si>
    <t>40</t>
  </si>
  <si>
    <t>https://podminky.urs.cz/item/CS_URS_2022_02/712300832</t>
  </si>
  <si>
    <t>plocha odbourane casti peronu</t>
  </si>
  <si>
    <t>23,9*3,9+(36,1-23,9)*(3,9-0,7)</t>
  </si>
  <si>
    <t>722</t>
  </si>
  <si>
    <t>Zdravotechnika - vnitřní vodovod</t>
  </si>
  <si>
    <t>722 01</t>
  </si>
  <si>
    <t>uprava a napojení na vodovodnim uzavíracím šoupěti pod schodištěm vstupu do bytové části a při prostupu potrubi do objektu, včetně ochrany potrubí, uprava pro napojení na napojovaném potrubí před odbourání přístavku, včetně prostupů zdivem</t>
  </si>
  <si>
    <t>mimo CS URS</t>
  </si>
  <si>
    <t>42</t>
  </si>
  <si>
    <t>722 00</t>
  </si>
  <si>
    <t>Uprava přívodu studene vody od puvudniho rozvodu k lince ve služebnich prostorach VB</t>
  </si>
  <si>
    <t>44</t>
  </si>
  <si>
    <t>23</t>
  </si>
  <si>
    <t>722173115</t>
  </si>
  <si>
    <t>Potrubí vodovodní plastové PE-Xa spoj násuvnou objímkou plastovou D 32x4,4 mm</t>
  </si>
  <si>
    <t>m</t>
  </si>
  <si>
    <t>46</t>
  </si>
  <si>
    <t>https://podminky.urs.cz/item/CS_URS_2022_02/722173115</t>
  </si>
  <si>
    <t>potrubi od soupete po misto napojeni ve sklepe objektu</t>
  </si>
  <si>
    <t>35</t>
  </si>
  <si>
    <t>722230103</t>
  </si>
  <si>
    <t>Ventil přímý G 1" se dvěma závity</t>
  </si>
  <si>
    <t>kus</t>
  </si>
  <si>
    <t>48</t>
  </si>
  <si>
    <t>https://podminky.urs.cz/item/CS_URS_2022_02/722230103</t>
  </si>
  <si>
    <t>25</t>
  </si>
  <si>
    <t>722231203</t>
  </si>
  <si>
    <t>Ventil redukční mosazný G 1" PN 6 do 25°C s 2x vnitřním závitem bez manometru</t>
  </si>
  <si>
    <t>50</t>
  </si>
  <si>
    <t>https://podminky.urs.cz/item/CS_URS_2022_02/722231203</t>
  </si>
  <si>
    <t>722249124</t>
  </si>
  <si>
    <t>Montáž armatury plastové PPR DN 32 ostatní typ</t>
  </si>
  <si>
    <t>52</t>
  </si>
  <si>
    <t>https://podminky.urs.cz/item/CS_URS_2022_02/722249124</t>
  </si>
  <si>
    <t>27</t>
  </si>
  <si>
    <t>28616603</t>
  </si>
  <si>
    <t>objímka z PE plastových trubek D 32mm</t>
  </si>
  <si>
    <t>54</t>
  </si>
  <si>
    <t>722263206</t>
  </si>
  <si>
    <t>Vodoměr závitový jednovtokový suchoběžný do 100°C G 1/2"x 110 mm Qn 1,5 m3/h horizontální</t>
  </si>
  <si>
    <t>56</t>
  </si>
  <si>
    <t>https://podminky.urs.cz/item/CS_URS_2022_02/722263206</t>
  </si>
  <si>
    <t>vodomer pro podruzne mereni nove upravene pripojky</t>
  </si>
  <si>
    <t>741</t>
  </si>
  <si>
    <t>Elektroinstalace - silnoproud</t>
  </si>
  <si>
    <t>29</t>
  </si>
  <si>
    <t>741 01</t>
  </si>
  <si>
    <t>zajištění odpojení kabeláže LDSŽ a přeložka kabelu SEE</t>
  </si>
  <si>
    <t>58</t>
  </si>
  <si>
    <t>762</t>
  </si>
  <si>
    <t>Konstrukce tesařské</t>
  </si>
  <si>
    <t>762341811</t>
  </si>
  <si>
    <t>Demontáž bednění střech z prken</t>
  </si>
  <si>
    <t>60</t>
  </si>
  <si>
    <t>https://podminky.urs.cz/item/CS_URS_2022_02/762341811</t>
  </si>
  <si>
    <t>31</t>
  </si>
  <si>
    <t>762751820</t>
  </si>
  <si>
    <t>Demontáž prostorových vázaných kcí na hladko z hraněného řeziva průřezové plochy do 224 cm2</t>
  </si>
  <si>
    <t>62</t>
  </si>
  <si>
    <t>https://podminky.urs.cz/item/CS_URS_2022_02/762751820</t>
  </si>
  <si>
    <t>vaznice - vrchni i spodni, krokve</t>
  </si>
  <si>
    <t>36,1+36,1+3,9*(36/0,8)</t>
  </si>
  <si>
    <t>764</t>
  </si>
  <si>
    <t>Konstrukce klempířské</t>
  </si>
  <si>
    <t>764002801</t>
  </si>
  <si>
    <t>Demontáž závětrné lišty do suti</t>
  </si>
  <si>
    <t>64</t>
  </si>
  <si>
    <t>https://podminky.urs.cz/item/CS_URS_2022_02/764002801</t>
  </si>
  <si>
    <t>demontaz zadni zavetrne listy peronu</t>
  </si>
  <si>
    <t>3,2</t>
  </si>
  <si>
    <t>33</t>
  </si>
  <si>
    <t>764002811</t>
  </si>
  <si>
    <t>Demontáž okapového plechu do suti v krytině povlakové</t>
  </si>
  <si>
    <t>66</t>
  </si>
  <si>
    <t>https://podminky.urs.cz/item/CS_URS_2022_02/764002811</t>
  </si>
  <si>
    <t>cela delka demolovaneho peronu</t>
  </si>
  <si>
    <t>764002871</t>
  </si>
  <si>
    <t>Demontáž lemování zdí do suti</t>
  </si>
  <si>
    <t>68</t>
  </si>
  <si>
    <t>https://podminky.urs.cz/item/CS_URS_2022_02/764002871</t>
  </si>
  <si>
    <t>764004801</t>
  </si>
  <si>
    <t>Demontáž podokapního žlabu do suti</t>
  </si>
  <si>
    <t>70</t>
  </si>
  <si>
    <t>https://podminky.urs.cz/item/CS_URS_2022_02/764004801</t>
  </si>
  <si>
    <t>767</t>
  </si>
  <si>
    <t>Konstrukce zámečnické</t>
  </si>
  <si>
    <t>767996703</t>
  </si>
  <si>
    <t>Demontáž atypických zámečnických konstrukcí řezáním hm jednotlivých dílů přes 100 do 250 kg</t>
  </si>
  <si>
    <t>72</t>
  </si>
  <si>
    <t>https://podminky.urs.cz/item/CS_URS_2022_02/767996703</t>
  </si>
  <si>
    <t>demontaz sloupu zadni casti pristresku - 15 ks</t>
  </si>
  <si>
    <t>15*80</t>
  </si>
  <si>
    <t>vyřezání bývalé kotelny</t>
  </si>
  <si>
    <t>8700</t>
  </si>
  <si>
    <t>SO 01.2 - uprava zpevněný...</t>
  </si>
  <si>
    <t xml:space="preserve">    2 - Zakládání</t>
  </si>
  <si>
    <t xml:space="preserve">    998 - Přesun hmot</t>
  </si>
  <si>
    <t>zásyp pod a okolo kontejneru a TKO</t>
  </si>
  <si>
    <t>0,2*((4*10)+((3+2,2)*6))</t>
  </si>
  <si>
    <t>14,24*1,8 "Přepočtené koeficientem množství</t>
  </si>
  <si>
    <t>Zakládání</t>
  </si>
  <si>
    <t>274321411</t>
  </si>
  <si>
    <t>Základové pasy ze ŽB bez zvýšených nároků na prostředí tř. C 20/25</t>
  </si>
  <si>
    <t>https://podminky.urs.cz/item/CS_URS_2022_02/274321411</t>
  </si>
  <si>
    <t>pasy pro osazení skladoveho kontajneru</t>
  </si>
  <si>
    <t>(0,3*0,8*2,6)*2</t>
  </si>
  <si>
    <t>274351121</t>
  </si>
  <si>
    <t>Zřízení bednění základových pasů rovného</t>
  </si>
  <si>
    <t>https://podminky.urs.cz/item/CS_URS_2022_02/274351121</t>
  </si>
  <si>
    <t>bedneni pasu kontejneru</t>
  </si>
  <si>
    <t>(0,3+2,6+0,3+2,6)*0,8</t>
  </si>
  <si>
    <t>274351122</t>
  </si>
  <si>
    <t>Odstranění bednění základových pasů rovného</t>
  </si>
  <si>
    <t>https://podminky.urs.cz/item/CS_URS_2022_02/274351122</t>
  </si>
  <si>
    <t>274361821</t>
  </si>
  <si>
    <t>Výztuž základových pasů betonářskou ocelí 10 505 (R)</t>
  </si>
  <si>
    <t>https://podminky.urs.cz/item/CS_URS_2022_02/274361821</t>
  </si>
  <si>
    <t>vyztuz pasu pro kontejner</t>
  </si>
  <si>
    <t>1,248*0,09</t>
  </si>
  <si>
    <t>275313711</t>
  </si>
  <si>
    <t>Základové patky z betonu tř. C 20/25</t>
  </si>
  <si>
    <t>https://podminky.urs.cz/item/CS_URS_2022_02/275313711</t>
  </si>
  <si>
    <t>patky pro ukotvení sloupků TKO</t>
  </si>
  <si>
    <t>10*0,3*0,3*0,8</t>
  </si>
  <si>
    <t>275351121</t>
  </si>
  <si>
    <t>Zřízení bednění základových patek</t>
  </si>
  <si>
    <t>https://podminky.urs.cz/item/CS_URS_2022_02/275351121</t>
  </si>
  <si>
    <t>0,3*4*0,8</t>
  </si>
  <si>
    <t>275351122</t>
  </si>
  <si>
    <t>Odstranění bednění základových patek</t>
  </si>
  <si>
    <t>https://podminky.urs.cz/item/CS_URS_2022_02/275351122</t>
  </si>
  <si>
    <t>916131213</t>
  </si>
  <si>
    <t>Osazení silničního obrubníku betonového stojatého s boční opěrou do lože z betonu prostého</t>
  </si>
  <si>
    <t>https://podminky.urs.cz/item/CS_URS_2022_02/916131213</t>
  </si>
  <si>
    <t xml:space="preserve">obrubnik pro najezd na plochu z přední strany </t>
  </si>
  <si>
    <t>12,5</t>
  </si>
  <si>
    <t>59217031</t>
  </si>
  <si>
    <t>obrubník betonový silniční 1000x150x250mm</t>
  </si>
  <si>
    <t>12,7450980392157*1,02 "Přepočtené koeficientem množství</t>
  </si>
  <si>
    <t>916331112</t>
  </si>
  <si>
    <t>Osazení zahradního obrubníku betonového do lože z betonu s boční opěrou</t>
  </si>
  <si>
    <t>https://podminky.urs.cz/item/CS_URS_2022_02/916331112</t>
  </si>
  <si>
    <t>"strana ke kolejim a za garazi"</t>
  </si>
  <si>
    <t>10+12,5</t>
  </si>
  <si>
    <t>59217011</t>
  </si>
  <si>
    <t>obrubník betonový zahradní 500x50x200mm</t>
  </si>
  <si>
    <t>22,8571428571429*1,05 "Přepočtené koeficientem množství</t>
  </si>
  <si>
    <t>998</t>
  </si>
  <si>
    <t>Přesun hmot</t>
  </si>
  <si>
    <t>998225111</t>
  </si>
  <si>
    <t>Přesun hmot pro pozemní komunikace s krytem z kamene, monolitickým betonovým nebo živičným</t>
  </si>
  <si>
    <t>https://podminky.urs.cz/item/CS_URS_2022_02/998225111</t>
  </si>
  <si>
    <t>741120101</t>
  </si>
  <si>
    <t>Montáž vodič Cu izolovaný plný a laněný s PVC pláštěm žíla 0,15-16 mm2 zatažený (např. CY, CHAH-V)</t>
  </si>
  <si>
    <t>https://podminky.urs.cz/item/CS_URS_2022_02/741120101</t>
  </si>
  <si>
    <t>přívod z rozvaděče EL. umístěného v čekárně</t>
  </si>
  <si>
    <t>34110298</t>
  </si>
  <si>
    <t>kabel instalační pancéřovaný jádro Cu plné izolace PVC vnitřní a vnější plášť PVC 0,6/1kV (CYKYPY) 4x10mm2</t>
  </si>
  <si>
    <t>40*1,15 "Přepočtené koeficientem množství</t>
  </si>
  <si>
    <t>741210531</t>
  </si>
  <si>
    <t>Montáž rozváděčů pro dozorny a velíny - sloupek rohový</t>
  </si>
  <si>
    <t>https://podminky.urs.cz/item/CS_URS_2022_02/741210531</t>
  </si>
  <si>
    <t>Dodávka el. sloupku pro připojení mobilního skladového kontejneru</t>
  </si>
  <si>
    <t>764101131</t>
  </si>
  <si>
    <t>Montáž krytiny střechy rovné drážkováním z tabulí sklonu do 30°</t>
  </si>
  <si>
    <t>https://podminky.urs.cz/item/CS_URS_2022_02/764101131</t>
  </si>
  <si>
    <t>zakryti oplocene plochy TKO</t>
  </si>
  <si>
    <t>2,5*3,5</t>
  </si>
  <si>
    <t>764 01</t>
  </si>
  <si>
    <t>Velkoformátová střešní krytina s dvojitou stojatou drážkou</t>
  </si>
  <si>
    <t>Poznámka k položce:_x000D_
Poznámka k položce: Velkoformátová střešní krytina s dvojitou stojatou drážkou v tl ocelového plechu min 0,5mm a povrchovou úpravou polyestersat 25μm, výběr barevnosti dle aktualni dostupnosti a vyběru investora</t>
  </si>
  <si>
    <t>8,75*1,2 "Přepočtené koeficientem množství</t>
  </si>
  <si>
    <t>767 01</t>
  </si>
  <si>
    <t>D+M Mobilního skladového kontejneru o rozměrech cca 600 x 300 x 250 cm</t>
  </si>
  <si>
    <t>ks</t>
  </si>
  <si>
    <t>Poznámka k položce:_x000D_
Poznámka k položce: D+M Mobilního skladového kontejneru o rozměrech cca 600 x 300 x 250 cm z 10 cm masivu liaporbetonu včetně povrchových úprav, vnitřní šedá a vnější fasáda zrnitosti 1,5 mm v barvě bílé), střešní krytina tvořena asfaltovými pásy s posypem, svod vody, 1x sekční vrata tmavě hnedé,ruční,  Hlazená podlaha s únosností podlahy 3,5 kN/m2, včetně vnitřního podružného rozvaděče a elektroinstalací 1* svetlo s vypínačem, 1* zásuvka 230V</t>
  </si>
  <si>
    <t>767122112</t>
  </si>
  <si>
    <t>Montáž stěn s výplní z drátěné sítě, svařované</t>
  </si>
  <si>
    <t>https://podminky.urs.cz/item/CS_URS_2022_02/767122112</t>
  </si>
  <si>
    <t>oploceni plochy TKO, vyska do 2m</t>
  </si>
  <si>
    <t>2*(2,2+2,2+3)</t>
  </si>
  <si>
    <t>14011022</t>
  </si>
  <si>
    <t>trubka ocelová bezešvá hladká jakost 11 353 44,5x4mm</t>
  </si>
  <si>
    <t>obvodove sloupky - predpoklad 10ks sloupku</t>
  </si>
  <si>
    <t>3*10</t>
  </si>
  <si>
    <t>13314002</t>
  </si>
  <si>
    <t>tyč ocelová čtvercová jakost S235JR (11 375) 50x50mm</t>
  </si>
  <si>
    <t>pro konstrukci strechy</t>
  </si>
  <si>
    <t>obvodova vaznice</t>
  </si>
  <si>
    <t>(3+3+2,5+2,5)*0,0055</t>
  </si>
  <si>
    <t>krokve</t>
  </si>
  <si>
    <t>4*0,0055</t>
  </si>
  <si>
    <t>0,083*1,1 "Přepočtené koeficientem množství</t>
  </si>
  <si>
    <t>348101210</t>
  </si>
  <si>
    <t>Osazení vrat nebo vrátek k oplocení na ocelové sloupky pl do 2 m2</t>
  </si>
  <si>
    <t>https://podminky.urs.cz/item/CS_URS_2022_02/348101210</t>
  </si>
  <si>
    <t>vratka s dozickym zamkem pro vstup do protoru TKO</t>
  </si>
  <si>
    <t>55342335</t>
  </si>
  <si>
    <t>branka plotová jednokřídlá Pz s PVC vrstvou 1000x2030mm</t>
  </si>
  <si>
    <t>348401130</t>
  </si>
  <si>
    <t>Montáž oplocení ze strojového pletiva s napínacími dráty v přes 1,6 do 2,0 m</t>
  </si>
  <si>
    <t>https://podminky.urs.cz/item/CS_URS_2022_02/348401130</t>
  </si>
  <si>
    <t>montaz pletiva pro oploceni prostoru TKO</t>
  </si>
  <si>
    <t>pletivo bude ze tři stran, mimo strany sousedici s plochou skladoveho kontejneru</t>
  </si>
  <si>
    <t>(2,2+3+2,2)-1</t>
  </si>
  <si>
    <t>31327514</t>
  </si>
  <si>
    <t>pletivo drátěné plastifikované se čtvercovými oky 55/2,5mm v 1800mm</t>
  </si>
  <si>
    <t>6,4*1,05 "Přepočtené koeficientem množství</t>
  </si>
  <si>
    <t>348401350</t>
  </si>
  <si>
    <t>Rozvinutí, montáž a napnutí napínacího drátu na oplocení</t>
  </si>
  <si>
    <t>https://podminky.urs.cz/item/CS_URS_2022_02/348401350</t>
  </si>
  <si>
    <t>vrchni a spodni napinaci drat pletiva</t>
  </si>
  <si>
    <t>6,4+6,4</t>
  </si>
  <si>
    <t>15619100</t>
  </si>
  <si>
    <t>drát poplastovaný kruhový napínací 2,5/3,5mm</t>
  </si>
  <si>
    <t>12,8*1,05 "Přepočtené koeficientem množství</t>
  </si>
  <si>
    <t>SO 02.1 - Stavební úpravy WC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</si>
  <si>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</si>
  <si>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</si>
  <si>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</si>
  <si>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</si>
  <si>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</si>
  <si>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</si>
  <si>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</si>
  <si>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</si>
  <si>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</si>
  <si>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</si>
  <si>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</si>
  <si>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</si>
  <si>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</si>
  <si>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</si>
  <si>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</si>
  <si>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</si>
  <si>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</si>
  <si>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</si>
  <si>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</si>
  <si>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132212211</t>
  </si>
  <si>
    <t>Hloubení rýh š do 2000 mm v soudržných horninách třídy těžitelnosti I skupiny 3 ručně</t>
  </si>
  <si>
    <t>https://podminky.urs.cz/item/CS_URS_2022_02/132212211</t>
  </si>
  <si>
    <t>pro kanalizaci</t>
  </si>
  <si>
    <t>(1,5+4+1,5)*0,5*0,5</t>
  </si>
  <si>
    <t>162211311</t>
  </si>
  <si>
    <t>Vodorovné přemístění výkopku z horniny třídy těžitelnosti I skupiny 1 až 3 stavebním kolečkem do 10 m</t>
  </si>
  <si>
    <t>https://podminky.urs.cz/item/CS_URS_2022_02/162211311</t>
  </si>
  <si>
    <t>162211319</t>
  </si>
  <si>
    <t>Příplatek k vodorovnému přemístění výkopku z horniny třídy těžitelnosti I skupiny 1 až 3 stavebním kolečkem za každých dalších 10 m</t>
  </si>
  <si>
    <t>https://podminky.urs.cz/item/CS_URS_2022_02/162211319</t>
  </si>
  <si>
    <t>162751117</t>
  </si>
  <si>
    <t>Vodorovné přemístění přes 9 000 do 10000 m výkopku/sypaniny z horniny třídy těžitelnosti I skupiny 1 až 3</t>
  </si>
  <si>
    <t>https://podminky.urs.cz/item/CS_URS_2022_02/162751117</t>
  </si>
  <si>
    <t>167111101</t>
  </si>
  <si>
    <t>Nakládání výkopku z hornin třídy těžitelnosti I skupiny 1 až 3 ručně</t>
  </si>
  <si>
    <t>https://podminky.urs.cz/item/CS_URS_2022_02/167111101</t>
  </si>
  <si>
    <t>171201231</t>
  </si>
  <si>
    <t>Poplatek za uložení zeminy a kamení na recyklační skládce (skládkovné) kód odpadu 17 05 04</t>
  </si>
  <si>
    <t>https://podminky.urs.cz/item/CS_URS_2022_02/171201231</t>
  </si>
  <si>
    <t>171251201</t>
  </si>
  <si>
    <t>Uložení sypaniny na skládky nebo meziskládky</t>
  </si>
  <si>
    <t>https://podminky.urs.cz/item/CS_URS_2022_02/171251201</t>
  </si>
  <si>
    <t>174111102</t>
  </si>
  <si>
    <t>Zásyp v uzavřených prostorech sypaninou se zhutněním ručně</t>
  </si>
  <si>
    <t>https://podminky.urs.cz/item/CS_URS_2022_02/174111102</t>
  </si>
  <si>
    <t>1,75-0,875</t>
  </si>
  <si>
    <t>Svislé a kompletní konstrukce</t>
  </si>
  <si>
    <t>311272031</t>
  </si>
  <si>
    <t>Zdivo z pórobetonových tvárnic hladkých přes P2 do P4 přes 450 do 600 kg/m3 na tenkovrstvou maltu tl 200 mm</t>
  </si>
  <si>
    <t>https://podminky.urs.cz/item/CS_URS_2022_02/311272031</t>
  </si>
  <si>
    <t>stredova zed</t>
  </si>
  <si>
    <t>5,08*0,2*3,8</t>
  </si>
  <si>
    <t>317121101</t>
  </si>
  <si>
    <t>Montáž prefabrikovaných překladů délky do 1500 mm</t>
  </si>
  <si>
    <t>https://podminky.urs.cz/item/CS_URS_2022_02/317121101</t>
  </si>
  <si>
    <t>59321002</t>
  </si>
  <si>
    <t>překlad pórobetonový nenosný š 100mm dl 1000-1250mm</t>
  </si>
  <si>
    <t>342272225</t>
  </si>
  <si>
    <t>Příčka z pórobetonových hladkých tvárnic na tenkovrstvou maltu tl 100 mm</t>
  </si>
  <si>
    <t>https://podminky.urs.cz/item/CS_URS_2022_02/342272225</t>
  </si>
  <si>
    <t>(1,34+1,34+1,34+1,3+1,3)*3,68</t>
  </si>
  <si>
    <t>0,8*1,5</t>
  </si>
  <si>
    <t>1,2*3,68</t>
  </si>
  <si>
    <t>346272256</t>
  </si>
  <si>
    <t>Přizdívka z pórobetonových tvárnic tl 150 mm</t>
  </si>
  <si>
    <t>https://podminky.urs.cz/item/CS_URS_2022_02/346272256</t>
  </si>
  <si>
    <t>prizdivka u wc</t>
  </si>
  <si>
    <t>(2,5+2,5)*1,2</t>
  </si>
  <si>
    <t>Vodorovné konstrukce</t>
  </si>
  <si>
    <t>451572111</t>
  </si>
  <si>
    <t>Lože pod potrubí otevřený výkop z kameniva drobného těženého</t>
  </si>
  <si>
    <t>https://podminky.urs.cz/item/CS_URS_2022_02/451572111</t>
  </si>
  <si>
    <t>Úpravy povrchů, podlahy a osazování výplní</t>
  </si>
  <si>
    <t>612131121</t>
  </si>
  <si>
    <t>Penetrační disperzní nátěr vnitřních stěn nanášený ručně</t>
  </si>
  <si>
    <t>https://podminky.urs.cz/item/CS_URS_2022_02/612131121</t>
  </si>
  <si>
    <t>91,779+75,477</t>
  </si>
  <si>
    <t>612135101</t>
  </si>
  <si>
    <t>Hrubá výplň rýh ve stěnách maltou jakékoli šířky rýhy</t>
  </si>
  <si>
    <t>https://podminky.urs.cz/item/CS_URS_2022_02/612135101</t>
  </si>
  <si>
    <t>pro el</t>
  </si>
  <si>
    <t>2*(3*3)*0,1</t>
  </si>
  <si>
    <t>tzb</t>
  </si>
  <si>
    <t>2*(1,5*5)*0,25</t>
  </si>
  <si>
    <t>612321121</t>
  </si>
  <si>
    <t>Vápenocementová omítka hladká jednovrstvá vnitřních stěn nanášená ručně</t>
  </si>
  <si>
    <t>https://podminky.urs.cz/item/CS_URS_2022_02/612321121</t>
  </si>
  <si>
    <t>nove steny</t>
  </si>
  <si>
    <t>(2,84+2,84+4,85+4,85+1,34+1,34+2,84+2,84+1,2)*3,68</t>
  </si>
  <si>
    <t>612325302</t>
  </si>
  <si>
    <t>Vápenocementová štuková omítka ostění nebo nadpraží</t>
  </si>
  <si>
    <t>https://podminky.urs.cz/item/CS_URS_2022_02/612325302</t>
  </si>
  <si>
    <t>okna  a dvere vnejsi</t>
  </si>
  <si>
    <t>((1,2+2,5+2,5)*2+(2+2+1))*0,5</t>
  </si>
  <si>
    <t>612325412</t>
  </si>
  <si>
    <t>Oprava vnitřní vápenocementové hladké omítky stěn v rozsahu plochy přes 10 do 30 %</t>
  </si>
  <si>
    <t>https://podminky.urs.cz/item/CS_URS_2022_02/612325412</t>
  </si>
  <si>
    <t xml:space="preserve">(2,84+2,52+2,52+4,85+2,47+2,47+2,84)*3,68 </t>
  </si>
  <si>
    <t>komplet puvodni steny</t>
  </si>
  <si>
    <t>612325452</t>
  </si>
  <si>
    <t>Příplatek k cenám opravy vápenocementové omítky stěn za dalších 10 mm v rozsahu přes 10 do 30 %</t>
  </si>
  <si>
    <t>CS ÚRS 2021 02</t>
  </si>
  <si>
    <t>https://podminky.urs.cz/item/CS_URS_2021_02/612325452</t>
  </si>
  <si>
    <t>622311131</t>
  </si>
  <si>
    <t>Potažení vnějších stěn vápenným štukem tloušťky do 3 mm</t>
  </si>
  <si>
    <t>https://podminky.urs.cz/item/CS_URS_2022_02/622311131</t>
  </si>
  <si>
    <t>631311116</t>
  </si>
  <si>
    <t>Mazanina tl do 80 mm z betonu prostého bez zvýšených nároků na prostředí tř. C 25/30</t>
  </si>
  <si>
    <t>https://podminky.urs.cz/item/CS_URS_2022_02/631311116</t>
  </si>
  <si>
    <t>2,84*(2,52+4,88+0,1+2,47)*(0,1+0,1)</t>
  </si>
  <si>
    <t>631319011</t>
  </si>
  <si>
    <t>Příplatek k mazanině tl do 80 mm za přehlazení povrchu</t>
  </si>
  <si>
    <t>https://podminky.urs.cz/item/CS_URS_2022_02/631319011</t>
  </si>
  <si>
    <t>631319171</t>
  </si>
  <si>
    <t>Příplatek k mazanině tl do 80 mm za stržení povrchu spodní vrstvy před vložením výztuže</t>
  </si>
  <si>
    <t>https://podminky.urs.cz/item/CS_URS_2022_02/631319171</t>
  </si>
  <si>
    <t>631362021</t>
  </si>
  <si>
    <t>Výztuž mazanin svařovanými sítěmi Kari</t>
  </si>
  <si>
    <t>https://podminky.urs.cz/item/CS_URS_2022_02/631362021</t>
  </si>
  <si>
    <t>2,84*(2,52+4,88+0,1+2,47)*0,008</t>
  </si>
  <si>
    <t>632450122</t>
  </si>
  <si>
    <t>Vyrovnávací cementový potěr tl přes 20 do 30 mm ze suchých směsí provedený v pásu</t>
  </si>
  <si>
    <t>https://podminky.urs.cz/item/CS_URS_2022_02/632450122</t>
  </si>
  <si>
    <t>pod parapety</t>
  </si>
  <si>
    <t>1,2*0,5*2</t>
  </si>
  <si>
    <t>632481213</t>
  </si>
  <si>
    <t>Separační vrstva z PE fólie</t>
  </si>
  <si>
    <t>https://podminky.urs.cz/item/CS_URS_2022_02/632481213</t>
  </si>
  <si>
    <t>2,84*(2,52+4,88+0,1+2,47)</t>
  </si>
  <si>
    <t>634112127</t>
  </si>
  <si>
    <t>Obvodová dilatace podlahovým páskem z pěnového PE s fólií mezi stěnou a mazaninou nebo potěrem v 120 mm</t>
  </si>
  <si>
    <t>https://podminky.urs.cz/item/CS_URS_2022_02/634112127</t>
  </si>
  <si>
    <t>12,96+7,562+7,36+11,621+11,521</t>
  </si>
  <si>
    <t>642942611</t>
  </si>
  <si>
    <t>Osazování zárubní nebo rámů dveřních kovových do 2,5 m2 na montážní pěnu</t>
  </si>
  <si>
    <t>https://podminky.urs.cz/item/CS_URS_2021_02/642942611</t>
  </si>
  <si>
    <t>55331481</t>
  </si>
  <si>
    <t>zárubeň jednokřídlá ocelová pro zdění tl stěny 75-100mm rozměru 700/1970, 2100mm</t>
  </si>
  <si>
    <t>949101112</t>
  </si>
  <si>
    <t>Lešení pomocné pro objekty pozemních staveb s lešeňovou podlahou v přes 1,9 do 3,5 m zatížení do 150 kg/m2</t>
  </si>
  <si>
    <t>https://podminky.urs.cz/item/CS_URS_2022_02/949101112</t>
  </si>
  <si>
    <t>952901111</t>
  </si>
  <si>
    <t>Vyčištění budov bytové a občanské výstavby při výšce podlaží do 4 m</t>
  </si>
  <si>
    <t>https://podminky.urs.cz/item/CS_URS_2022_02/952901111</t>
  </si>
  <si>
    <t>952902121</t>
  </si>
  <si>
    <t>Čištění budov zametení drsných podlah</t>
  </si>
  <si>
    <t>https://podminky.urs.cz/item/CS_URS_2022_02/952902121</t>
  </si>
  <si>
    <t>953943211</t>
  </si>
  <si>
    <t>Osazování hasicího přístroje</t>
  </si>
  <si>
    <t>https://podminky.urs.cz/item/CS_URS_2022_02/953943211</t>
  </si>
  <si>
    <t>44932114</t>
  </si>
  <si>
    <t>přístroj hasicí ruční práškový PG 6 LE</t>
  </si>
  <si>
    <t>962032240</t>
  </si>
  <si>
    <t>Bourání zdiva z cihel pálených nebo vápenopískových na MC do 1 m3</t>
  </si>
  <si>
    <t>https://podminky.urs.cz/item/CS_URS_2022_02/962032240</t>
  </si>
  <si>
    <t>vyzdivky</t>
  </si>
  <si>
    <t>3,8*(2,9+2,9+2,9+2,9+2,9+0,9+1,5+1,6+1,4+0,9)*0,1</t>
  </si>
  <si>
    <t>37</t>
  </si>
  <si>
    <t>74</t>
  </si>
  <si>
    <t>968072455</t>
  </si>
  <si>
    <t>Vybourání kovových dveřních zárubní pl do 2 m2</t>
  </si>
  <si>
    <t>76</t>
  </si>
  <si>
    <t>https://podminky.urs.cz/item/CS_URS_2022_02/968072455</t>
  </si>
  <si>
    <t>2*8</t>
  </si>
  <si>
    <t>39</t>
  </si>
  <si>
    <t>974032121</t>
  </si>
  <si>
    <t>Vysekání rýh ve stěnách nebo příčkách z dutých cihel nebo tvárnic hl do 30 mm š do 30 mm</t>
  </si>
  <si>
    <t>78</t>
  </si>
  <si>
    <t>https://podminky.urs.cz/item/CS_URS_2022_02/974032121</t>
  </si>
  <si>
    <t>privodni kabelaz - odmereno z PD</t>
  </si>
  <si>
    <t>rozvody  - odmereno z PD</t>
  </si>
  <si>
    <t>45</t>
  </si>
  <si>
    <t>974032134</t>
  </si>
  <si>
    <t>Vysekání rýh ve stěnách nebo příčkách z dutých cihel nebo tvárnic hl do 50 mm š 150 mm</t>
  </si>
  <si>
    <t>80</t>
  </si>
  <si>
    <t>https://podminky.urs.cz/item/CS_URS_2022_02/974032134</t>
  </si>
  <si>
    <t>41</t>
  </si>
  <si>
    <t>974032142</t>
  </si>
  <si>
    <t>Vysekání rýh ve stěnách nebo příčkách z dutých cihel nebo tvárnic hl do 70 mm š do 70 mm</t>
  </si>
  <si>
    <t>82</t>
  </si>
  <si>
    <t>https://podminky.urs.cz/item/CS_URS_2022_02/974032142</t>
  </si>
  <si>
    <t>pro TZB - odmereno z PD</t>
  </si>
  <si>
    <t>977151119</t>
  </si>
  <si>
    <t>Jádrové vrty diamantovými korunkami do stavebních materiálů D přes 100 do 110 mm</t>
  </si>
  <si>
    <t>84</t>
  </si>
  <si>
    <t>https://podminky.urs.cz/item/CS_URS_2022_02/977151119</t>
  </si>
  <si>
    <t>prostup stenou VB pro vyvedeni VZT výdechu</t>
  </si>
  <si>
    <t>0,5</t>
  </si>
  <si>
    <t>43</t>
  </si>
  <si>
    <t>977312113</t>
  </si>
  <si>
    <t>Řezání stávajících betonových mazanin vyztužených hl do 150 mm</t>
  </si>
  <si>
    <t>86</t>
  </si>
  <si>
    <t>https://podminky.urs.cz/item/CS_URS_2022_02/977312113</t>
  </si>
  <si>
    <t>obřezání mazaniny pro budouci odbourani</t>
  </si>
  <si>
    <t>a napojeni na izolace</t>
  </si>
  <si>
    <t>10+10+3+3</t>
  </si>
  <si>
    <t>978021141</t>
  </si>
  <si>
    <t>Otlučení (osekání) cementových omítek vnitřních stěn v rozsahu do 30 %</t>
  </si>
  <si>
    <t>88</t>
  </si>
  <si>
    <t>https://podminky.urs.cz/item/CS_URS_2022_02/978021141</t>
  </si>
  <si>
    <t>90</t>
  </si>
  <si>
    <t>997013211</t>
  </si>
  <si>
    <t>Vnitrostaveništní doprava suti a vybouraných hmot pro budovy v do 6 m ručně</t>
  </si>
  <si>
    <t>92</t>
  </si>
  <si>
    <t>https://podminky.urs.cz/item/CS_URS_2022_02/997013211</t>
  </si>
  <si>
    <t>47</t>
  </si>
  <si>
    <t>997013219</t>
  </si>
  <si>
    <t>Příplatek k vnitrostaveništní dopravě suti a vybouraných hmot za zvětšenou dopravu suti ZKD 10 m</t>
  </si>
  <si>
    <t>94</t>
  </si>
  <si>
    <t>https://podminky.urs.cz/item/CS_URS_2022_02/997013219</t>
  </si>
  <si>
    <t>96</t>
  </si>
  <si>
    <t>49</t>
  </si>
  <si>
    <t>36,683*19 "Přepočtené koeficientem množství</t>
  </si>
  <si>
    <t>997013511</t>
  </si>
  <si>
    <t>Odvoz suti a vybouraných hmot z meziskládky na skládku do 1 km s naložením a se složením</t>
  </si>
  <si>
    <t>100</t>
  </si>
  <si>
    <t>https://podminky.urs.cz/item/CS_URS_2022_02/997013511</t>
  </si>
  <si>
    <t>51</t>
  </si>
  <si>
    <t>102</t>
  </si>
  <si>
    <t>998018001</t>
  </si>
  <si>
    <t>Přesun hmot ruční pro budovy v do 6 m</t>
  </si>
  <si>
    <t>104</t>
  </si>
  <si>
    <t>https://podminky.urs.cz/item/CS_URS_2022_02/998018001</t>
  </si>
  <si>
    <t>711</t>
  </si>
  <si>
    <t>Izolace proti vodě, vlhkosti a plynům</t>
  </si>
  <si>
    <t>53</t>
  </si>
  <si>
    <t>711111001</t>
  </si>
  <si>
    <t>Provedení izolace proti zemní vlhkosti vodorovné za studena nátěrem penetračním</t>
  </si>
  <si>
    <t>106</t>
  </si>
  <si>
    <t>https://podminky.urs.cz/item/CS_URS_2022_02/711111001</t>
  </si>
  <si>
    <t>11163150</t>
  </si>
  <si>
    <t>lak penetrační asfaltový</t>
  </si>
  <si>
    <t>108</t>
  </si>
  <si>
    <t>28,315*0,00033 "Přepočtené koeficientem množství</t>
  </si>
  <si>
    <t>55</t>
  </si>
  <si>
    <t>711113117</t>
  </si>
  <si>
    <t>Izolace proti vlhkosti vodorovná za studena těsnicí stěrkou jednosložkovou na bázi cementu</t>
  </si>
  <si>
    <t>110</t>
  </si>
  <si>
    <t>https://podminky.urs.cz/item/CS_URS_2022_02/711113117</t>
  </si>
  <si>
    <t>711113127</t>
  </si>
  <si>
    <t>Izolace proti vlhkosti svislá za studena těsnicí stěrkou jednosložkovou na bázi cementu</t>
  </si>
  <si>
    <t>112</t>
  </si>
  <si>
    <t>https://podminky.urs.cz/item/CS_URS_2022_02/711113127</t>
  </si>
  <si>
    <t>sokl</t>
  </si>
  <si>
    <t>0,1*(2,8+2,8+2,8+2,8+2,5+2,5+2,6+2,6+2,4+2,3)</t>
  </si>
  <si>
    <t>umyvadla+vylevka</t>
  </si>
  <si>
    <t>1,5*2*4</t>
  </si>
  <si>
    <t>57</t>
  </si>
  <si>
    <t>711141559</t>
  </si>
  <si>
    <t>Provedení izolace proti zemní vlhkosti pásy přitavením vodorovné NAIP</t>
  </si>
  <si>
    <t>114</t>
  </si>
  <si>
    <t>https://podminky.urs.cz/item/CS_URS_2022_02/711141559</t>
  </si>
  <si>
    <t>62853003</t>
  </si>
  <si>
    <t>pás asfaltový natavitelný modifikovaný SBS tl 3,5mm s vložkou ze skleněné tkaniny a spalitelnou PE fólií nebo jemnozrnným minerálním posypem na horním povrchu</t>
  </si>
  <si>
    <t>116</t>
  </si>
  <si>
    <t>28,61*1,1655 "Přepočtené koeficientem množství</t>
  </si>
  <si>
    <t>713</t>
  </si>
  <si>
    <t>Izolace tepelné</t>
  </si>
  <si>
    <t>59</t>
  </si>
  <si>
    <t>713121111</t>
  </si>
  <si>
    <t>Montáž izolace tepelné podlah volně kladenými rohožemi, pásy, dílci, deskami 1 vrstva</t>
  </si>
  <si>
    <t>118</t>
  </si>
  <si>
    <t>https://podminky.urs.cz/item/CS_URS_2022_02/713121111</t>
  </si>
  <si>
    <t>odmereno z PD</t>
  </si>
  <si>
    <t>25,19</t>
  </si>
  <si>
    <t>28375909</t>
  </si>
  <si>
    <t>deska EPS 150 pro konstrukce s vysokým zatížením λ=0,035 tl 50mm</t>
  </si>
  <si>
    <t>120</t>
  </si>
  <si>
    <t>25,19*1,05 "Přepočtené koeficientem množství</t>
  </si>
  <si>
    <t>721</t>
  </si>
  <si>
    <t>Zdravotechnika - vnitřní kanalizace</t>
  </si>
  <si>
    <t>61</t>
  </si>
  <si>
    <t>721171915</t>
  </si>
  <si>
    <t>Potrubí z PP propojení potrubí DN 110</t>
  </si>
  <si>
    <t>122</t>
  </si>
  <si>
    <t>https://podminky.urs.cz/item/CS_URS_2022_02/721171915</t>
  </si>
  <si>
    <t>721171916</t>
  </si>
  <si>
    <t>Potrubí z PP propojení potrubí DN 125</t>
  </si>
  <si>
    <t>124</t>
  </si>
  <si>
    <t>https://podminky.urs.cz/item/CS_URS_2022_02/721171916</t>
  </si>
  <si>
    <t>63</t>
  </si>
  <si>
    <t>721173401</t>
  </si>
  <si>
    <t>Potrubí kanalizační z PVC SN 4 svodné DN 110</t>
  </si>
  <si>
    <t>126</t>
  </si>
  <si>
    <t>https://podminky.urs.cz/item/CS_URS_2022_02/721173401</t>
  </si>
  <si>
    <t xml:space="preserve">wc </t>
  </si>
  <si>
    <t>2+3+5</t>
  </si>
  <si>
    <t>umyvadla</t>
  </si>
  <si>
    <t>7+1,5+2</t>
  </si>
  <si>
    <t>vylevka</t>
  </si>
  <si>
    <t>721174043</t>
  </si>
  <si>
    <t>Potrubí kanalizační z PP připojovací DN 50</t>
  </si>
  <si>
    <t>128</t>
  </si>
  <si>
    <t>https://podminky.urs.cz/item/CS_URS_2022_02/721174043</t>
  </si>
  <si>
    <t>2+2+2</t>
  </si>
  <si>
    <t>65</t>
  </si>
  <si>
    <t>721174045</t>
  </si>
  <si>
    <t>Potrubí kanalizační z PP připojovací DN 110</t>
  </si>
  <si>
    <t>130</t>
  </si>
  <si>
    <t>https://podminky.urs.cz/item/CS_URS_2022_02/721174045</t>
  </si>
  <si>
    <t>721194105</t>
  </si>
  <si>
    <t>Vyvedení a upevnění odpadních výpustek DN 50</t>
  </si>
  <si>
    <t>132</t>
  </si>
  <si>
    <t>https://podminky.urs.cz/item/CS_URS_2022_02/721194105</t>
  </si>
  <si>
    <t>umyvadlo</t>
  </si>
  <si>
    <t>3*1</t>
  </si>
  <si>
    <t>gula</t>
  </si>
  <si>
    <t>67</t>
  </si>
  <si>
    <t>721194109</t>
  </si>
  <si>
    <t>Vyvedení a upevnění odpadních výpustek DN 110</t>
  </si>
  <si>
    <t>134</t>
  </si>
  <si>
    <t>https://podminky.urs.cz/item/CS_URS_2022_02/721194109</t>
  </si>
  <si>
    <t>wc</t>
  </si>
  <si>
    <t>721211402</t>
  </si>
  <si>
    <t>Vpusť podlahová s vodorovným odtokem DN 40/50 s automatickým vztlakovým uzávěrem mřížka nerez 115x115</t>
  </si>
  <si>
    <t>136</t>
  </si>
  <si>
    <t>https://podminky.urs.cz/item/CS_URS_2022_02/721211402</t>
  </si>
  <si>
    <t>69</t>
  </si>
  <si>
    <t>721274103</t>
  </si>
  <si>
    <t>Přivzdušňovací ventil venkovní odpadních potrubí DN 110</t>
  </si>
  <si>
    <t>138</t>
  </si>
  <si>
    <t>https://podminky.urs.cz/item/CS_URS_2022_02/721274103</t>
  </si>
  <si>
    <t>721274121</t>
  </si>
  <si>
    <t>Přivzdušňovací ventil vnitřní odpadních potrubí DN od 32 do 50</t>
  </si>
  <si>
    <t>140</t>
  </si>
  <si>
    <t>https://podminky.urs.cz/item/CS_URS_2022_02/721274121</t>
  </si>
  <si>
    <t>71</t>
  </si>
  <si>
    <t>721290111</t>
  </si>
  <si>
    <t>Zkouška těsnosti potrubí kanalizace vodou DN do 125</t>
  </si>
  <si>
    <t>142</t>
  </si>
  <si>
    <t>https://podminky.urs.cz/item/CS_URS_2022_02/721290111</t>
  </si>
  <si>
    <t>721910922</t>
  </si>
  <si>
    <t>Pročištění svodů ležatých DN do 300</t>
  </si>
  <si>
    <t>144</t>
  </si>
  <si>
    <t>https://podminky.urs.cz/item/CS_URS_2022_02/721910922</t>
  </si>
  <si>
    <t>73</t>
  </si>
  <si>
    <t>998721201</t>
  </si>
  <si>
    <t>Přesun hmot procentní pro vnitřní kanalizace v objektech v do 6 m</t>
  </si>
  <si>
    <t>%</t>
  </si>
  <si>
    <t>146</t>
  </si>
  <si>
    <t>https://podminky.urs.cz/item/CS_URS_2022_02/998721201</t>
  </si>
  <si>
    <t>722130913</t>
  </si>
  <si>
    <t>Potrubí pozinkované závitové přeřezání ocelové trubky DN do 25</t>
  </si>
  <si>
    <t>148</t>
  </si>
  <si>
    <t>https://podminky.urs.cz/item/CS_URS_2022_02/722130913</t>
  </si>
  <si>
    <t>75</t>
  </si>
  <si>
    <t>722131933</t>
  </si>
  <si>
    <t>Potrubí pozinkované závitové propojení potrubí DN 25</t>
  </si>
  <si>
    <t>150</t>
  </si>
  <si>
    <t>https://podminky.urs.cz/item/CS_URS_2022_02/722131933</t>
  </si>
  <si>
    <t>722174022R01</t>
  </si>
  <si>
    <t>Potrubí vodovodní plastové PPR svar polyfuze S4 D 20 x 2,8 mm</t>
  </si>
  <si>
    <t>152</t>
  </si>
  <si>
    <t>pripojovaci</t>
  </si>
  <si>
    <t>2+2+1+1+2+2+1+2</t>
  </si>
  <si>
    <t>77</t>
  </si>
  <si>
    <t>722174023R01</t>
  </si>
  <si>
    <t>Potrubí vodovodní plastové PPR svar polyfuze S4 D 25 x 3,6 mm</t>
  </si>
  <si>
    <t>154</t>
  </si>
  <si>
    <t xml:space="preserve">rozvody </t>
  </si>
  <si>
    <t>(8+3+2,5+3+3+5+2+3+1,5)</t>
  </si>
  <si>
    <t>cirk</t>
  </si>
  <si>
    <t>4+4+2+2+4+4</t>
  </si>
  <si>
    <t>722181221</t>
  </si>
  <si>
    <t>Ochrana vodovodního potrubí přilepenými termoizolačními trubicemi z PE tl přes 6 do 9 mm DN do 22 mm</t>
  </si>
  <si>
    <t>156</t>
  </si>
  <si>
    <t>https://podminky.urs.cz/item/CS_URS_2022_02/722181221</t>
  </si>
  <si>
    <t>79</t>
  </si>
  <si>
    <t>722181222</t>
  </si>
  <si>
    <t>Ochrana vodovodního potrubí přilepenými termoizolačními trubicemi z PE tl přes 6 do 9 mm DN přes 22 do 45 mm</t>
  </si>
  <si>
    <t>158</t>
  </si>
  <si>
    <t>https://podminky.urs.cz/item/CS_URS_2022_02/722181222</t>
  </si>
  <si>
    <t>722190401</t>
  </si>
  <si>
    <t>Vyvedení a upevnění výpustku DN do 25</t>
  </si>
  <si>
    <t>160</t>
  </si>
  <si>
    <t>https://podminky.urs.cz/item/CS_URS_2022_02/722190401</t>
  </si>
  <si>
    <t>81</t>
  </si>
  <si>
    <t>722220111</t>
  </si>
  <si>
    <t>Nástěnka pro výtokový ventil G 1/2" s jedním závitem</t>
  </si>
  <si>
    <t>162</t>
  </si>
  <si>
    <t>https://podminky.urs.cz/item/CS_URS_2022_02/722220111</t>
  </si>
  <si>
    <t>722220231</t>
  </si>
  <si>
    <t>Přechodka dGK PPR PN 20 D 20 x G 1/2" s kovovým vnitřním závitem</t>
  </si>
  <si>
    <t>164</t>
  </si>
  <si>
    <t>https://podminky.urs.cz/item/CS_URS_2022_02/722220231</t>
  </si>
  <si>
    <t>83</t>
  </si>
  <si>
    <t>166</t>
  </si>
  <si>
    <t>uzaviraci ventily k vodomeru</t>
  </si>
  <si>
    <t>722239101</t>
  </si>
  <si>
    <t>Montáž armatur vodovodních se dvěma závity G 1/2"</t>
  </si>
  <si>
    <t>168</t>
  </si>
  <si>
    <t>https://podminky.urs.cz/item/CS_URS_2022_02/722239101</t>
  </si>
  <si>
    <t>85</t>
  </si>
  <si>
    <t>55141002</t>
  </si>
  <si>
    <t>ventil kulový rohový s filtrem 1/2"x3/8" s celokovovým kulatým designem</t>
  </si>
  <si>
    <t>170</t>
  </si>
  <si>
    <t>172</t>
  </si>
  <si>
    <t>87</t>
  </si>
  <si>
    <t>722290226</t>
  </si>
  <si>
    <t>Zkouška těsnosti vodovodního potrubí závitového DN do 50</t>
  </si>
  <si>
    <t>174</t>
  </si>
  <si>
    <t>https://podminky.urs.cz/item/CS_URS_2022_02/722290226</t>
  </si>
  <si>
    <t>722290234</t>
  </si>
  <si>
    <t>Proplach a dezinfekce vodovodního potrubí DN do 80</t>
  </si>
  <si>
    <t>176</t>
  </si>
  <si>
    <t>https://podminky.urs.cz/item/CS_URS_2022_02/722290234</t>
  </si>
  <si>
    <t>89</t>
  </si>
  <si>
    <t>998722201</t>
  </si>
  <si>
    <t>Přesun hmot procentní pro vnitřní vodovod v objektech v do 6 m</t>
  </si>
  <si>
    <t>178</t>
  </si>
  <si>
    <t>https://podminky.urs.cz/item/CS_URS_2022_02/998722201</t>
  </si>
  <si>
    <t>725</t>
  </si>
  <si>
    <t>Zdravotechnika - zařizovací předměty</t>
  </si>
  <si>
    <t>725110814</t>
  </si>
  <si>
    <t>Demontáž klozetu Kombi, odsávací</t>
  </si>
  <si>
    <t>soubor</t>
  </si>
  <si>
    <t>180</t>
  </si>
  <si>
    <t>https://podminky.urs.cz/item/CS_URS_2022_02/725110814</t>
  </si>
  <si>
    <t>91</t>
  </si>
  <si>
    <t>725112022</t>
  </si>
  <si>
    <t>Klozet keramický závěsný na nosné stěny s hlubokým splachováním odpad vodorovný</t>
  </si>
  <si>
    <t>182</t>
  </si>
  <si>
    <t>https://podminky.urs.cz/item/CS_URS_2022_02/725112022</t>
  </si>
  <si>
    <t>725119125</t>
  </si>
  <si>
    <t>Montáž klozetových mís závěsných na nosné stěny</t>
  </si>
  <si>
    <t>184</t>
  </si>
  <si>
    <t>https://podminky.urs.cz/item/CS_URS_2022_02/725119125</t>
  </si>
  <si>
    <t>93</t>
  </si>
  <si>
    <t>64236051</t>
  </si>
  <si>
    <t>klozet keramický bílý závěsný hluboké splachování pro handicapované</t>
  </si>
  <si>
    <t>186</t>
  </si>
  <si>
    <t>64236051R01</t>
  </si>
  <si>
    <t>oddálené pneumatické splachování na omítku D+M</t>
  </si>
  <si>
    <t>188</t>
  </si>
  <si>
    <t>95</t>
  </si>
  <si>
    <t>55281794</t>
  </si>
  <si>
    <t>tlačítko pro ovládání WC zepředu plast dvě množství vody 246x164mm</t>
  </si>
  <si>
    <t>190</t>
  </si>
  <si>
    <t>725121525</t>
  </si>
  <si>
    <t>Pisoárový záchodek automatický s radarovým senzorem</t>
  </si>
  <si>
    <t>192</t>
  </si>
  <si>
    <t>https://podminky.urs.cz/item/CS_URS_2022_02/725121525</t>
  </si>
  <si>
    <t>97</t>
  </si>
  <si>
    <t>725122817</t>
  </si>
  <si>
    <t>Demontáž pisoárových stání bez nádrže a jedním záchodkem</t>
  </si>
  <si>
    <t>194</t>
  </si>
  <si>
    <t>https://podminky.urs.cz/item/CS_URS_2022_02/725122817</t>
  </si>
  <si>
    <t>725210821</t>
  </si>
  <si>
    <t>Demontáž umyvadel bez výtokových armatur</t>
  </si>
  <si>
    <t>196</t>
  </si>
  <si>
    <t>https://podminky.urs.cz/item/CS_URS_2022_02/725210821</t>
  </si>
  <si>
    <t>99</t>
  </si>
  <si>
    <t>725219101</t>
  </si>
  <si>
    <t>Montáž umyvadla připevněného na konzoly</t>
  </si>
  <si>
    <t>198</t>
  </si>
  <si>
    <t>https://podminky.urs.cz/item/CS_URS_2022_02/725219101</t>
  </si>
  <si>
    <t>64211030</t>
  </si>
  <si>
    <t>umyvadlo keramické závěsné bílé š 500mm</t>
  </si>
  <si>
    <t>200</t>
  </si>
  <si>
    <t>101</t>
  </si>
  <si>
    <t>64211023</t>
  </si>
  <si>
    <t>umyvadlo keramické závěsné bezbariérové bílé 640x550mm</t>
  </si>
  <si>
    <t>202</t>
  </si>
  <si>
    <t>7252915R01</t>
  </si>
  <si>
    <t>IN 01 - Doplňky zařízení koupelen a záchodů nerezový manuální dávkovač tekutého mýdla</t>
  </si>
  <si>
    <t>204</t>
  </si>
  <si>
    <t>103</t>
  </si>
  <si>
    <t>7252915R02</t>
  </si>
  <si>
    <t>IN 02 - Doplňky zařízení koupelen a záchodů  nerezový manuální dávkovač desinfekce</t>
  </si>
  <si>
    <t>206</t>
  </si>
  <si>
    <t>7252915R03</t>
  </si>
  <si>
    <t>IN 03 - Doplňky zařízení koupelen a záchodů nerezové zásobník toaletního papíru - role 20 - 26 cm</t>
  </si>
  <si>
    <t>208</t>
  </si>
  <si>
    <t>105</t>
  </si>
  <si>
    <t>7252915R04</t>
  </si>
  <si>
    <t>IN 04 - Doplňky zařízení koupelen a záchodů  WC souprava</t>
  </si>
  <si>
    <t>210</t>
  </si>
  <si>
    <t>7252915R05</t>
  </si>
  <si>
    <t>IN 05 - Doplňky zařízení koupelen a záchodů zásobník na hygienické sáčky</t>
  </si>
  <si>
    <t>212</t>
  </si>
  <si>
    <t>107</t>
  </si>
  <si>
    <t>7252915R06</t>
  </si>
  <si>
    <t>IN 06 - Doplňky zařízení koupelen a záchodů nerezové koš malý 12 l</t>
  </si>
  <si>
    <t>214</t>
  </si>
  <si>
    <t>7252915R13</t>
  </si>
  <si>
    <t>IN 07 - Doplňky zařízení koupelen a záchodů přebalovací pult</t>
  </si>
  <si>
    <t>216</t>
  </si>
  <si>
    <t>109</t>
  </si>
  <si>
    <t>7252915R16</t>
  </si>
  <si>
    <t>IN 08 - Odkládací polička - nerezová</t>
  </si>
  <si>
    <t>218</t>
  </si>
  <si>
    <t>7252915R07</t>
  </si>
  <si>
    <t>IN 09 - Skříň do prosrtor uklidove mistnosti pro uložení hygienickych potřeb</t>
  </si>
  <si>
    <t>220</t>
  </si>
  <si>
    <t>111</t>
  </si>
  <si>
    <t>7252915R09</t>
  </si>
  <si>
    <t>IN 10 - Doplňky zařízení koupelen a záchodů koš drátěný nerezový</t>
  </si>
  <si>
    <t>222</t>
  </si>
  <si>
    <t>7252915R10</t>
  </si>
  <si>
    <t>IN 11 - Doplňky zařízení koupelen a záchodů zásobník hygienických podložek na toaletu</t>
  </si>
  <si>
    <t>224</t>
  </si>
  <si>
    <t>113</t>
  </si>
  <si>
    <t>7252915R11</t>
  </si>
  <si>
    <t>IN 12 - Doplňky zařízení koupelen a záchodů zásobník desinfekčních ubrousků na WC sedátko</t>
  </si>
  <si>
    <t>226</t>
  </si>
  <si>
    <t>7252917R01</t>
  </si>
  <si>
    <t>IN 13 - Doplňky zařízení koupelen a záchodů madlo krakorcové dl 834 mm - nerezové</t>
  </si>
  <si>
    <t>228</t>
  </si>
  <si>
    <t>115</t>
  </si>
  <si>
    <t>7252917R02</t>
  </si>
  <si>
    <t>IN 14 - Doplňky zařízení koupelen a záchodů madlo krakorcové sklopné dl 834 mm nerezové</t>
  </si>
  <si>
    <t>230</t>
  </si>
  <si>
    <t>7252917R03</t>
  </si>
  <si>
    <t>IN 15 - Doplňky zařízení koupelen a záchodů madlo krakorcové svislé dl 500 mm nerezové</t>
  </si>
  <si>
    <t>232</t>
  </si>
  <si>
    <t>117</t>
  </si>
  <si>
    <t>7252917R04</t>
  </si>
  <si>
    <t>IN 16 - Sklopné zrcadlo pro imobilní</t>
  </si>
  <si>
    <t>234</t>
  </si>
  <si>
    <t>7252915R12</t>
  </si>
  <si>
    <t>IN 17 - Doplňky zařízení koupelen a záchodů háček na svrchní oděv</t>
  </si>
  <si>
    <t>236</t>
  </si>
  <si>
    <t>119</t>
  </si>
  <si>
    <t>7252915R14</t>
  </si>
  <si>
    <t>IN 18 - Zrcadlo umistěne na stěnu nad umyvadlo</t>
  </si>
  <si>
    <t>238</t>
  </si>
  <si>
    <t>7252915R15</t>
  </si>
  <si>
    <t>Demontáž stávajících doplňků</t>
  </si>
  <si>
    <t>240</t>
  </si>
  <si>
    <t>121</t>
  </si>
  <si>
    <t>725330820</t>
  </si>
  <si>
    <t>Demontáž výlevka diturvitová</t>
  </si>
  <si>
    <t>242</t>
  </si>
  <si>
    <t>https://podminky.urs.cz/item/CS_URS_2022_02/725330820</t>
  </si>
  <si>
    <t>725331111</t>
  </si>
  <si>
    <t>Výlevka bez výtokových armatur keramická se sklopnou plastovou mřížkou 500 mm</t>
  </si>
  <si>
    <t>244</t>
  </si>
  <si>
    <t>https://podminky.urs.cz/item/CS_URS_2022_02/725331111</t>
  </si>
  <si>
    <t>123</t>
  </si>
  <si>
    <t>725532114</t>
  </si>
  <si>
    <t>Elektrický ohřívač zásobníkový akumulační závěsný svislý 80 l / 3 kW</t>
  </si>
  <si>
    <t>246</t>
  </si>
  <si>
    <t>https://podminky.urs.cz/item/CS_URS_2022_02/725532114</t>
  </si>
  <si>
    <t>725820801</t>
  </si>
  <si>
    <t>Demontáž baterie nástěnné do G 3 / 4</t>
  </si>
  <si>
    <t>248</t>
  </si>
  <si>
    <t>https://podminky.urs.cz/item/CS_URS_2022_02/725820801</t>
  </si>
  <si>
    <t>125</t>
  </si>
  <si>
    <t>725822663</t>
  </si>
  <si>
    <t>Baterie umyvadlová samouzavírací tlačná s výtokem po dobu 15 s a 4 l/min</t>
  </si>
  <si>
    <t>250</t>
  </si>
  <si>
    <t>https://podminky.urs.cz/item/CS_URS_2022_02/725822663</t>
  </si>
  <si>
    <t>725829131</t>
  </si>
  <si>
    <t>Montáž baterie umyvadlové stojánkové G 1/2" ostatní typ</t>
  </si>
  <si>
    <t>252</t>
  </si>
  <si>
    <t>https://podminky.urs.cz/item/CS_URS_2022_02/725829131</t>
  </si>
  <si>
    <t>127</t>
  </si>
  <si>
    <t>55143991</t>
  </si>
  <si>
    <t>baterie umyvadlová stojánková klasická bez výpusti pevné ústí</t>
  </si>
  <si>
    <t>254</t>
  </si>
  <si>
    <t>725839101</t>
  </si>
  <si>
    <t>Montáž baterie vanové nástěnné G 1/2" ostatní typ</t>
  </si>
  <si>
    <t>256</t>
  </si>
  <si>
    <t>https://podminky.urs.cz/item/CS_URS_2022_02/725839101</t>
  </si>
  <si>
    <t>129</t>
  </si>
  <si>
    <t>55143976</t>
  </si>
  <si>
    <t>baterie dřezová páková nástěnná s kulatým ústím 300mm</t>
  </si>
  <si>
    <t>258</t>
  </si>
  <si>
    <t>55145594</t>
  </si>
  <si>
    <t>baterie sprchová páková 150mm chrom</t>
  </si>
  <si>
    <t>260</t>
  </si>
  <si>
    <t>131</t>
  </si>
  <si>
    <t>725860811</t>
  </si>
  <si>
    <t>Demontáž uzávěrů zápachu jednoduchých</t>
  </si>
  <si>
    <t>262</t>
  </si>
  <si>
    <t>https://podminky.urs.cz/item/CS_URS_2022_02/725860811</t>
  </si>
  <si>
    <t>725861101</t>
  </si>
  <si>
    <t>Zápachová uzávěrka pro umyvadla DN 32</t>
  </si>
  <si>
    <t>264</t>
  </si>
  <si>
    <t>https://podminky.urs.cz/item/CS_URS_2022_02/725861101</t>
  </si>
  <si>
    <t>133</t>
  </si>
  <si>
    <t>725865411</t>
  </si>
  <si>
    <t>Zápachová uzávěrka pisoárová DN 32/40</t>
  </si>
  <si>
    <t>266</t>
  </si>
  <si>
    <t>https://podminky.urs.cz/item/CS_URS_2022_02/725865411</t>
  </si>
  <si>
    <t>998725201</t>
  </si>
  <si>
    <t>Přesun hmot procentní pro zařizovací předměty v objektech v do 6 m</t>
  </si>
  <si>
    <t>268</t>
  </si>
  <si>
    <t>https://podminky.urs.cz/item/CS_URS_2022_02/998725201</t>
  </si>
  <si>
    <t>726</t>
  </si>
  <si>
    <t>Zdravotechnika - předstěnové instalace</t>
  </si>
  <si>
    <t>135</t>
  </si>
  <si>
    <t>726131021</t>
  </si>
  <si>
    <t>Instalační předstěna - pisoár v 1300 mm do lehkých stěn s kovovou kcí</t>
  </si>
  <si>
    <t>270</t>
  </si>
  <si>
    <t>https://podminky.urs.cz/item/CS_URS_2022_02/726131021</t>
  </si>
  <si>
    <t>726131041</t>
  </si>
  <si>
    <t>Instalační předstěna - klozet závěsný v 1120 mm s ovládáním zepředu do lehkých stěn s kovovou kcí</t>
  </si>
  <si>
    <t>272</t>
  </si>
  <si>
    <t>https://podminky.urs.cz/item/CS_URS_2022_02/726131041</t>
  </si>
  <si>
    <t>137</t>
  </si>
  <si>
    <t>726131043</t>
  </si>
  <si>
    <t>Instalační předstěna - klozet závěsný v 1120 mm s ovládáním zepředu pro postižené do stěn s kov kcí</t>
  </si>
  <si>
    <t>274</t>
  </si>
  <si>
    <t>https://podminky.urs.cz/item/CS_URS_2022_02/726131043</t>
  </si>
  <si>
    <t>998726211</t>
  </si>
  <si>
    <t>Přesun hmot procentní pro instalační prefabrikáty v objektech v do 6 m</t>
  </si>
  <si>
    <t>276</t>
  </si>
  <si>
    <t>https://podminky.urs.cz/item/CS_URS_2022_02/998726211</t>
  </si>
  <si>
    <t>733</t>
  </si>
  <si>
    <t>Ústřední vytápění - rozvodné potrubí</t>
  </si>
  <si>
    <t>139</t>
  </si>
  <si>
    <t>733221103</t>
  </si>
  <si>
    <t>Potrubí měděné měkké spojované měkkým pájením D 18x1 mm</t>
  </si>
  <si>
    <t>278</t>
  </si>
  <si>
    <t>https://podminky.urs.cz/item/CS_URS_2022_02/733221103</t>
  </si>
  <si>
    <t>12+2*2</t>
  </si>
  <si>
    <t>733224223</t>
  </si>
  <si>
    <t>Příplatek k potrubí měděnému za zhotovení přípojky z trubek měděných D 18x1 mm</t>
  </si>
  <si>
    <t>280</t>
  </si>
  <si>
    <t>https://podminky.urs.cz/item/CS_URS_2022_02/733224223</t>
  </si>
  <si>
    <t>141</t>
  </si>
  <si>
    <t>733291101</t>
  </si>
  <si>
    <t>Zkouška těsnosti potrubí měděné D do 35x1,5</t>
  </si>
  <si>
    <t>282</t>
  </si>
  <si>
    <t>https://podminky.urs.cz/item/CS_URS_2022_02/733291101</t>
  </si>
  <si>
    <t>733811221</t>
  </si>
  <si>
    <t>Ochrana potrubí ústředního vytápění termoizolačními trubicemi z PE tl přes 6 do 9 mm DN do 22 mm</t>
  </si>
  <si>
    <t>284</t>
  </si>
  <si>
    <t>https://podminky.urs.cz/item/CS_URS_2022_02/733811221</t>
  </si>
  <si>
    <t>143</t>
  </si>
  <si>
    <t>998733201</t>
  </si>
  <si>
    <t>Přesun hmot procentní pro rozvody potrubí v objektech v do 6 m</t>
  </si>
  <si>
    <t>286</t>
  </si>
  <si>
    <t>https://podminky.urs.cz/item/CS_URS_2022_02/998733201</t>
  </si>
  <si>
    <t>734</t>
  </si>
  <si>
    <t>Ústřední vytápění - armatury</t>
  </si>
  <si>
    <t>734200821</t>
  </si>
  <si>
    <t>Demontáž armatury závitové se dvěma závity přes G 1/2 do G 1/2</t>
  </si>
  <si>
    <t>288</t>
  </si>
  <si>
    <t>https://podminky.urs.cz/item/CS_URS_2022_02/734200821</t>
  </si>
  <si>
    <t>145</t>
  </si>
  <si>
    <t>734209103</t>
  </si>
  <si>
    <t>Montáž armatury závitové s jedním závitem G 1/2</t>
  </si>
  <si>
    <t>290</t>
  </si>
  <si>
    <t>https://podminky.urs.cz/item/CS_URS_2022_02/734209103</t>
  </si>
  <si>
    <t>734209123</t>
  </si>
  <si>
    <t>Montáž armatury závitové s třemi závity G 1/2</t>
  </si>
  <si>
    <t>292</t>
  </si>
  <si>
    <t>https://podminky.urs.cz/item/CS_URS_2022_02/734209123</t>
  </si>
  <si>
    <t>147</t>
  </si>
  <si>
    <t>734211120</t>
  </si>
  <si>
    <t>Ventil závitový odvzdušňovací G 1/2 PN 14 do 120°C automatický</t>
  </si>
  <si>
    <t>294</t>
  </si>
  <si>
    <t>https://podminky.urs.cz/item/CS_URS_2022_02/734211120</t>
  </si>
  <si>
    <t>734221552</t>
  </si>
  <si>
    <t>Ventil závitový termostatický přímý dvouregulační G 1/2 PN 16 do 110°C bez hlavice ovládání</t>
  </si>
  <si>
    <t>296</t>
  </si>
  <si>
    <t>https://podminky.urs.cz/item/CS_URS_2022_02/734221552</t>
  </si>
  <si>
    <t>149</t>
  </si>
  <si>
    <t>734221682</t>
  </si>
  <si>
    <t>Termostatická hlavice kapalinová PN 10 do 110°C otopných těles VK</t>
  </si>
  <si>
    <t>298</t>
  </si>
  <si>
    <t>https://podminky.urs.cz/item/CS_URS_2022_02/734221682</t>
  </si>
  <si>
    <t>734261717</t>
  </si>
  <si>
    <t>Šroubení regulační radiátorové přímé G 1/2 s vypouštěním</t>
  </si>
  <si>
    <t>300</t>
  </si>
  <si>
    <t>https://podminky.urs.cz/item/CS_URS_2022_02/734261717</t>
  </si>
  <si>
    <t>151</t>
  </si>
  <si>
    <t>734291123</t>
  </si>
  <si>
    <t>Kohout plnící a vypouštěcí G 1/2 PN 10 do 90°C závitový</t>
  </si>
  <si>
    <t>302</t>
  </si>
  <si>
    <t>https://podminky.urs.cz/item/CS_URS_2022_02/734291123</t>
  </si>
  <si>
    <t>998734201</t>
  </si>
  <si>
    <t>Přesun hmot procentní pro armatury v objektech v do 6 m</t>
  </si>
  <si>
    <t>304</t>
  </si>
  <si>
    <t>https://podminky.urs.cz/item/CS_URS_2022_02/998734201</t>
  </si>
  <si>
    <t>735</t>
  </si>
  <si>
    <t>Ústřední vytápění - otopná tělesa</t>
  </si>
  <si>
    <t>153</t>
  </si>
  <si>
    <t>735000912</t>
  </si>
  <si>
    <t>Vyregulování ventilu nebo kohoutu dvojregulačního s termostatickým ovládáním</t>
  </si>
  <si>
    <t>306</t>
  </si>
  <si>
    <t>https://podminky.urs.cz/item/CS_URS_2022_02/735000912</t>
  </si>
  <si>
    <t>735121810</t>
  </si>
  <si>
    <t>Demontáž otopného tělesa ocelového článkového</t>
  </si>
  <si>
    <t>308</t>
  </si>
  <si>
    <t>https://podminky.urs.cz/item/CS_URS_2022_02/735121810</t>
  </si>
  <si>
    <t>155</t>
  </si>
  <si>
    <t>735151592</t>
  </si>
  <si>
    <t>Otopné těleso panelové dvoudeskové 2 přídavné přestupní plochy výška/délka 900/500 mm výkon 1157 W</t>
  </si>
  <si>
    <t>310</t>
  </si>
  <si>
    <t>https://podminky.urs.cz/item/CS_URS_2022_02/735151592</t>
  </si>
  <si>
    <t>735191910</t>
  </si>
  <si>
    <t>Napuštění vody do otopných těles</t>
  </si>
  <si>
    <t>312</t>
  </si>
  <si>
    <t>https://podminky.urs.cz/item/CS_URS_2022_02/735191910</t>
  </si>
  <si>
    <t>0,9*0,5*4</t>
  </si>
  <si>
    <t>157</t>
  </si>
  <si>
    <t>998735201</t>
  </si>
  <si>
    <t>Přesun hmot procentní pro otopná tělesa v objektech v do 6 m</t>
  </si>
  <si>
    <t>314</t>
  </si>
  <si>
    <t>https://podminky.urs.cz/item/CS_URS_2022_02/998735201</t>
  </si>
  <si>
    <t>3477411105</t>
  </si>
  <si>
    <t>Osvětlení LED panel 600X600mm,38W, 4000K</t>
  </si>
  <si>
    <t>316</t>
  </si>
  <si>
    <t>https://podminky.urs.cz/item/CS_URS_2022_02/3477411105</t>
  </si>
  <si>
    <t>159</t>
  </si>
  <si>
    <t>348381004</t>
  </si>
  <si>
    <t>LED Nouzové osvětlovací těleso 3W, 120 lm, 1hod</t>
  </si>
  <si>
    <t>318</t>
  </si>
  <si>
    <t>https://podminky.urs.cz/item/CS_URS_2022_02/348381004</t>
  </si>
  <si>
    <t>Uprava stavajiciho rozvaděče pro doplnění přívodu nových prvků</t>
  </si>
  <si>
    <t>320</t>
  </si>
  <si>
    <t>161</t>
  </si>
  <si>
    <t>741112001</t>
  </si>
  <si>
    <t>Montáž krabice zapuštěná plastová kruhová</t>
  </si>
  <si>
    <t>322</t>
  </si>
  <si>
    <t>https://podminky.urs.cz/item/CS_URS_2022_02/741112001</t>
  </si>
  <si>
    <t>34571450</t>
  </si>
  <si>
    <t>krabice pod omítku PVC přístrojová kruhová D 70mm</t>
  </si>
  <si>
    <t>324</t>
  </si>
  <si>
    <t>163</t>
  </si>
  <si>
    <t>741120401</t>
  </si>
  <si>
    <t>Montáž vodič Cu izolovaný drátovací plný a laněný žíla 0,35-6 mm2 v rozváděči (např. CY)</t>
  </si>
  <si>
    <t>326</t>
  </si>
  <si>
    <t>https://podminky.urs.cz/item/CS_URS_2022_02/741120401</t>
  </si>
  <si>
    <t>34140844</t>
  </si>
  <si>
    <t>vodič propojovací jádro Cu lanované izolace PVC 450/750V (H07V-R) 1x6mm2</t>
  </si>
  <si>
    <t>328</t>
  </si>
  <si>
    <t>165</t>
  </si>
  <si>
    <t>741122016</t>
  </si>
  <si>
    <t>Montáž kabel Cu bez ukončení uložený pod omítku plný kulatý 3x2,5 až 6 mm2 (např. CYKY)</t>
  </si>
  <si>
    <t>330</t>
  </si>
  <si>
    <t>https://podminky.urs.cz/item/CS_URS_2022_02/741122016</t>
  </si>
  <si>
    <t>kabelaz pro vnitrni rozvody wc - odměřeno z PD</t>
  </si>
  <si>
    <t>34111036</t>
  </si>
  <si>
    <t>kabel instalační jádro Cu plné izolace PVC plášť PVC 450/750V (CYKY) 3x2,5mm2</t>
  </si>
  <si>
    <t>332</t>
  </si>
  <si>
    <t>Poznámka k položce:_x000D_
Poznámka k položce: CYKY</t>
  </si>
  <si>
    <t>145*1,1 "Přepočtené koeficientem množství</t>
  </si>
  <si>
    <t>167</t>
  </si>
  <si>
    <t>741122611</t>
  </si>
  <si>
    <t>Montáž kabel Cu plný kulatý žíla 3x1,5 až 6 mm2 uložený pevně (např. CYKY)</t>
  </si>
  <si>
    <t>334</t>
  </si>
  <si>
    <t>https://podminky.urs.cz/item/CS_URS_2022_02/741122611</t>
  </si>
  <si>
    <t>kabelaz pro vnitrni upravy wc - odmereno z PD</t>
  </si>
  <si>
    <t>185</t>
  </si>
  <si>
    <t>34111030</t>
  </si>
  <si>
    <t>kabel instalační jádro Cu plné izolace PVC plášť PVC 450/750V (CYKY) 3x1,5mm2</t>
  </si>
  <si>
    <t>336</t>
  </si>
  <si>
    <t>185*1,1 "Přepočtené koeficientem množství</t>
  </si>
  <si>
    <t>169</t>
  </si>
  <si>
    <t>741122642</t>
  </si>
  <si>
    <t>Montáž kabel Cu plný kulatý žíla 5x4 až 6 mm2 uložený pevně (např. CYKY)</t>
  </si>
  <si>
    <t>338</t>
  </si>
  <si>
    <t>https://podminky.urs.cz/item/CS_URS_2022_02/741122642</t>
  </si>
  <si>
    <t>propojovaci kabel - odmereno z PD</t>
  </si>
  <si>
    <t>34111100</t>
  </si>
  <si>
    <t>kabel instalační jádro Cu plné izolace PVC plášť PVC 450/750V (CYKY) 5x6mm2</t>
  </si>
  <si>
    <t>340</t>
  </si>
  <si>
    <t>25*1,15 "Přepočtené koeficientem množství</t>
  </si>
  <si>
    <t>171</t>
  </si>
  <si>
    <t>741130001</t>
  </si>
  <si>
    <t>Ukončení vodič izolovaný do 2,5 mm2 v rozváděči nebo na přístroji</t>
  </si>
  <si>
    <t>342</t>
  </si>
  <si>
    <t>https://podminky.urs.cz/item/CS_URS_2022_02/741130001</t>
  </si>
  <si>
    <t>741130003</t>
  </si>
  <si>
    <t>Ukončení vodič izolovaný do 4 mm2 v rozváděči nebo na přístroji</t>
  </si>
  <si>
    <t>344</t>
  </si>
  <si>
    <t>https://podminky.urs.cz/item/CS_URS_2022_02/741130003</t>
  </si>
  <si>
    <t>173</t>
  </si>
  <si>
    <t>741130005</t>
  </si>
  <si>
    <t>Ukončení vodič izolovaný do 10 mm2 v rozváděči nebo na přístroji</t>
  </si>
  <si>
    <t>346</t>
  </si>
  <si>
    <t>https://podminky.urs.cz/item/CS_URS_2022_02/741130005</t>
  </si>
  <si>
    <t>741 03</t>
  </si>
  <si>
    <t>systém tísňového volání, včetně vyvedení signalizace z WC do dopravní kanceláře</t>
  </si>
  <si>
    <t>348</t>
  </si>
  <si>
    <t>175</t>
  </si>
  <si>
    <t>741310251</t>
  </si>
  <si>
    <t>Montáž spínač (polo)zapuštěný šroubové připojení 1-jednopólových prostředí venkovní/mokré se zapojením vodičů</t>
  </si>
  <si>
    <t>350</t>
  </si>
  <si>
    <t>https://podminky.urs.cz/item/CS_URS_2022_02/741310251</t>
  </si>
  <si>
    <t>34535025</t>
  </si>
  <si>
    <t>přístroj spínače zápustného jednopólového, s krytem, řazení 1, IP44, šroubové svorky</t>
  </si>
  <si>
    <t>352</t>
  </si>
  <si>
    <t>177</t>
  </si>
  <si>
    <t>741311004</t>
  </si>
  <si>
    <t>Montáž čidlo pohybu nástěnné se zapojením vodičů</t>
  </si>
  <si>
    <t>354</t>
  </si>
  <si>
    <t>https://podminky.urs.cz/item/CS_URS_2022_02/741311004</t>
  </si>
  <si>
    <t>03</t>
  </si>
  <si>
    <t>Čidlo pohybové 360° IP20 230/16A i LED</t>
  </si>
  <si>
    <t>356</t>
  </si>
  <si>
    <t>179</t>
  </si>
  <si>
    <t>741810002</t>
  </si>
  <si>
    <t>Celková prohlídka elektrického rozvodu a zařízení přes 100 000 do 500 000,- Kč</t>
  </si>
  <si>
    <t>358</t>
  </si>
  <si>
    <t>https://podminky.urs.cz/item/CS_URS_2022_02/741810002</t>
  </si>
  <si>
    <t>741813001</t>
  </si>
  <si>
    <t>Měření impedance nulové smyčky okruhu vedení jednofázového 220 V</t>
  </si>
  <si>
    <t>360</t>
  </si>
  <si>
    <t>https://podminky.urs.cz/item/CS_URS_2022_02/741813001</t>
  </si>
  <si>
    <t>181</t>
  </si>
  <si>
    <t>210280712</t>
  </si>
  <si>
    <t>Měření intenzity osvětlení na pracovišti do 50 svítidel</t>
  </si>
  <si>
    <t>362</t>
  </si>
  <si>
    <t>https://podminky.urs.cz/item/CS_URS_2022_02/210280712</t>
  </si>
  <si>
    <t>HZS2232</t>
  </si>
  <si>
    <t>Hodinová zúčtovací sazba elektrikář odborný</t>
  </si>
  <si>
    <t>hod</t>
  </si>
  <si>
    <t>364</t>
  </si>
  <si>
    <t>https://podminky.urs.cz/item/CS_URS_2022_02/HZS2232</t>
  </si>
  <si>
    <t>demontáž původní elektroinstalace</t>
  </si>
  <si>
    <t>183</t>
  </si>
  <si>
    <t>741 02</t>
  </si>
  <si>
    <t>Osazení podružného rozvaděče v uklidove mistnosti</t>
  </si>
  <si>
    <t>366</t>
  </si>
  <si>
    <t>PODRMAT.1</t>
  </si>
  <si>
    <t>Podružný materiál</t>
  </si>
  <si>
    <t>368</t>
  </si>
  <si>
    <t>998741201</t>
  </si>
  <si>
    <t>Přesun hmot procentní pro silnoproud v objektech v do 6 m</t>
  </si>
  <si>
    <t>370</t>
  </si>
  <si>
    <t>https://podminky.urs.cz/item/CS_URS_2022_02/998741201</t>
  </si>
  <si>
    <t>742</t>
  </si>
  <si>
    <t>Elektroinstalace - slaboproud</t>
  </si>
  <si>
    <t>742111101</t>
  </si>
  <si>
    <t>Montáž revizních dvířek plastových</t>
  </si>
  <si>
    <t>372</t>
  </si>
  <si>
    <t>https://podminky.urs.cz/item/CS_URS_2022_02/742111101</t>
  </si>
  <si>
    <t>187</t>
  </si>
  <si>
    <t>59030710</t>
  </si>
  <si>
    <t>dvířka revizní jednokřídlá s automatickým zámkem 200x200mm</t>
  </si>
  <si>
    <t>374</t>
  </si>
  <si>
    <t>N00 00</t>
  </si>
  <si>
    <t>příprava pro osazení mincovního automatu ve specifikaci dle dodavatele těchto automatů</t>
  </si>
  <si>
    <t>376</t>
  </si>
  <si>
    <t>751</t>
  </si>
  <si>
    <t>Vzduchotechnika</t>
  </si>
  <si>
    <t>189</t>
  </si>
  <si>
    <t>751111131</t>
  </si>
  <si>
    <t>Montáž ventilátoru axiálního nízkotlakého potrubního základního D do 200 mm</t>
  </si>
  <si>
    <t>378</t>
  </si>
  <si>
    <t>https://podminky.urs.cz/item/CS_URS_2022_02/751111131</t>
  </si>
  <si>
    <t>42914103</t>
  </si>
  <si>
    <t>ventilátor axiální potrubní skříň z plastu průtok 200m3/h IP44 25W D 125mm</t>
  </si>
  <si>
    <t>380</t>
  </si>
  <si>
    <t>191</t>
  </si>
  <si>
    <t>751322011</t>
  </si>
  <si>
    <t>Montáž talířového ventilátoru D do 100 mm</t>
  </si>
  <si>
    <t>382</t>
  </si>
  <si>
    <t>https://podminky.urs.cz/item/CS_URS_2022_02/751322011</t>
  </si>
  <si>
    <t>42972212</t>
  </si>
  <si>
    <t>talířový ventil pro odvod vzduchu kovový D 100mm</t>
  </si>
  <si>
    <t>384</t>
  </si>
  <si>
    <t>193</t>
  </si>
  <si>
    <t>751344112</t>
  </si>
  <si>
    <t>Montáž tlumiče hluku pro kruhové potrubí D přes 100 do 200 mm</t>
  </si>
  <si>
    <t>386</t>
  </si>
  <si>
    <t>https://podminky.urs.cz/item/CS_URS_2022_02/751344112</t>
  </si>
  <si>
    <t>42976105</t>
  </si>
  <si>
    <t>tlumič hluku ohebný s gumovým těsněním PP-Al izolace 25mm D 160mm, l=1000mm</t>
  </si>
  <si>
    <t>388</t>
  </si>
  <si>
    <t>195</t>
  </si>
  <si>
    <t>751398021</t>
  </si>
  <si>
    <t>Montáž větrací mřížky stěnové do 0,040 m2</t>
  </si>
  <si>
    <t>390</t>
  </si>
  <si>
    <t>https://podminky.urs.cz/item/CS_URS_2022_02/751398021</t>
  </si>
  <si>
    <t>42972304</t>
  </si>
  <si>
    <t>mřížka stěnová otevřená jednořadá kovová úhel lamel 0° 400x100mm</t>
  </si>
  <si>
    <t>392</t>
  </si>
  <si>
    <t>197</t>
  </si>
  <si>
    <t>751398041</t>
  </si>
  <si>
    <t>Montáž protidešťové žaluzie nebo žaluziové klapky na kruhové potrubí D do 300 mm</t>
  </si>
  <si>
    <t>394</t>
  </si>
  <si>
    <t>https://podminky.urs.cz/item/CS_URS_2022_02/751398041</t>
  </si>
  <si>
    <t>42972902</t>
  </si>
  <si>
    <t>žaluzie protidešťová plastová s pevnými lamelami, pro potrubí D 200mm</t>
  </si>
  <si>
    <t>396</t>
  </si>
  <si>
    <t>199</t>
  </si>
  <si>
    <t>751510041</t>
  </si>
  <si>
    <t>Vzduchotechnické potrubí z pozinkovaného plechu kruhové spirálně vinutá trouba bez příruby D do 100 mm</t>
  </si>
  <si>
    <t>398</t>
  </si>
  <si>
    <t>https://podminky.urs.cz/item/CS_URS_2022_02/751510041</t>
  </si>
  <si>
    <t>751514662</t>
  </si>
  <si>
    <t>Montáž škrtící klapky nebo zpětné klapky do plechového potrubí kruhové s přírubou D přes 100 do 200 mm</t>
  </si>
  <si>
    <t>400</t>
  </si>
  <si>
    <t>https://podminky.urs.cz/item/CS_URS_2022_02/751514662</t>
  </si>
  <si>
    <t>201</t>
  </si>
  <si>
    <t>42971022</t>
  </si>
  <si>
    <t>klapka kruhová zpětná Pz D 160mm</t>
  </si>
  <si>
    <t>402</t>
  </si>
  <si>
    <t>751R03</t>
  </si>
  <si>
    <t>"Spojovací, těsnící a závěsový materiál, veškerý materiál potřebný pro: - zhotovení závěsů pro vzt zařízení, potrubí a elementy - kotvení vzt zařízení, potrubí a elementů - spojování jednotlivých potrubních dílů a elementů</t>
  </si>
  <si>
    <t>404</t>
  </si>
  <si>
    <t>203</t>
  </si>
  <si>
    <t>751R05</t>
  </si>
  <si>
    <t>Zaregulování</t>
  </si>
  <si>
    <t>406</t>
  </si>
  <si>
    <t>763</t>
  </si>
  <si>
    <t>Konstrukce suché výstavby</t>
  </si>
  <si>
    <t>763131411</t>
  </si>
  <si>
    <t>SDK podhled desky 1xA 12,5 bez izolace dvouvrstvá spodní kce profil CD+UD</t>
  </si>
  <si>
    <t>408</t>
  </si>
  <si>
    <t>https://podminky.urs.cz/item/CS_URS_2022_02/763131411</t>
  </si>
  <si>
    <t>205</t>
  </si>
  <si>
    <t>763164511</t>
  </si>
  <si>
    <t>SDK obklad kcí tvaru L š do 0,4 m desky 1xA 12,5</t>
  </si>
  <si>
    <t>410</t>
  </si>
  <si>
    <t>https://podminky.urs.cz/item/CS_URS_2022_02/763164511</t>
  </si>
  <si>
    <t>kastlik potrubi pri zadni stene</t>
  </si>
  <si>
    <t>(0,2+0,2)*9,97</t>
  </si>
  <si>
    <t>998763401</t>
  </si>
  <si>
    <t>Přesun hmot procentní pro sádrokartonové konstrukce v objektech v do 6 m</t>
  </si>
  <si>
    <t>412</t>
  </si>
  <si>
    <t>https://podminky.urs.cz/item/CS_URS_2022_02/998763401</t>
  </si>
  <si>
    <t>766</t>
  </si>
  <si>
    <t>Konstrukce truhlářské</t>
  </si>
  <si>
    <t>207</t>
  </si>
  <si>
    <t>766441811</t>
  </si>
  <si>
    <t>Demontáž parapetních desek dřevěných nebo plastových šířky do 30 cm délky do 1,0 m</t>
  </si>
  <si>
    <t>414</t>
  </si>
  <si>
    <t>https://podminky.urs.cz/item/CS_URS_2022_02/766441811</t>
  </si>
  <si>
    <t>766660002</t>
  </si>
  <si>
    <t>Montáž dveřních křídel otvíravých jednokřídlových š přes 0,8 m do ocelové zárubně</t>
  </si>
  <si>
    <t>416</t>
  </si>
  <si>
    <t>https://podminky.urs.cz/item/CS_URS_2022_02/766660002</t>
  </si>
  <si>
    <t>209</t>
  </si>
  <si>
    <t>61162087</t>
  </si>
  <si>
    <t>dveře jednokřídlé dřevotřískové povrch laminátový plné 900x1970-2100mm</t>
  </si>
  <si>
    <t>418</t>
  </si>
  <si>
    <t>763 01</t>
  </si>
  <si>
    <t>Osazení dveří veřejných WC oboustranným madlem</t>
  </si>
  <si>
    <t>420</t>
  </si>
  <si>
    <t>211</t>
  </si>
  <si>
    <t>766660001</t>
  </si>
  <si>
    <t>Montáž dveřních křídel otvíravých jednokřídlových š do 0,8 m do ocelové zárubně</t>
  </si>
  <si>
    <t>422</t>
  </si>
  <si>
    <t>https://podminky.urs.cz/item/CS_URS_2022_02/766660001</t>
  </si>
  <si>
    <t>61162085</t>
  </si>
  <si>
    <t>dveře jednokřídlé dřevotřískové povrch laminátový plné 700x1970-2100mm</t>
  </si>
  <si>
    <t>424</t>
  </si>
  <si>
    <t>213</t>
  </si>
  <si>
    <t>766660717</t>
  </si>
  <si>
    <t>Montáž dveřních křídel samozavírače na ocelovou zárubeň</t>
  </si>
  <si>
    <t>426</t>
  </si>
  <si>
    <t>https://podminky.urs.cz/item/CS_URS_2022_02/766660717</t>
  </si>
  <si>
    <t>54917250</t>
  </si>
  <si>
    <t>samozavírač dveří hydraulický</t>
  </si>
  <si>
    <t>428</t>
  </si>
  <si>
    <t>215</t>
  </si>
  <si>
    <t>766660728</t>
  </si>
  <si>
    <t>Montáž dveřního interiérového kování - zámku</t>
  </si>
  <si>
    <t>430</t>
  </si>
  <si>
    <t>https://podminky.urs.cz/item/CS_URS_2022_02/766660728</t>
  </si>
  <si>
    <t>54924001</t>
  </si>
  <si>
    <t>zámek zadlabací 5140/22N 1/2</t>
  </si>
  <si>
    <t>432</t>
  </si>
  <si>
    <t>217</t>
  </si>
  <si>
    <t>54964118</t>
  </si>
  <si>
    <t>vložka cylindrická 35+35</t>
  </si>
  <si>
    <t>434</t>
  </si>
  <si>
    <t>766660729</t>
  </si>
  <si>
    <t>Montáž dveřního interiérového kování - štítku s klikou</t>
  </si>
  <si>
    <t>436</t>
  </si>
  <si>
    <t>https://podminky.urs.cz/item/CS_URS_2022_02/766660729</t>
  </si>
  <si>
    <t>219</t>
  </si>
  <si>
    <t>54914124</t>
  </si>
  <si>
    <t>kování rozetové koule/klika</t>
  </si>
  <si>
    <t>438</t>
  </si>
  <si>
    <t>766691914</t>
  </si>
  <si>
    <t>Vyvěšení nebo zavěšení dřevěných křídel dveří pl do 2 m2</t>
  </si>
  <si>
    <t>440</t>
  </si>
  <si>
    <t>https://podminky.urs.cz/item/CS_URS_2022_02/766691914</t>
  </si>
  <si>
    <t>221</t>
  </si>
  <si>
    <t>766694111</t>
  </si>
  <si>
    <t>Montáž parapetních desek dřevěných nebo plastových š do 30 cm dl do 1,0 m</t>
  </si>
  <si>
    <t>442</t>
  </si>
  <si>
    <t>https://podminky.urs.cz/item/CS_URS_2022_02/766694111</t>
  </si>
  <si>
    <t>61144400</t>
  </si>
  <si>
    <t>parapet plastový vnitřní komůrkový tl 20mm š 180mm</t>
  </si>
  <si>
    <t>444</t>
  </si>
  <si>
    <t>223</t>
  </si>
  <si>
    <t>61144019</t>
  </si>
  <si>
    <t>koncovka k parapetu plastovému vnitřnímu 1 pár</t>
  </si>
  <si>
    <t>sada</t>
  </si>
  <si>
    <t>446</t>
  </si>
  <si>
    <t>998766201</t>
  </si>
  <si>
    <t>Přesun hmot procentní pro kce truhlářské v objektech v do 6 m</t>
  </si>
  <si>
    <t>448</t>
  </si>
  <si>
    <t>https://podminky.urs.cz/item/CS_URS_2022_02/998766201</t>
  </si>
  <si>
    <t>771</t>
  </si>
  <si>
    <t>Podlahy z dlaždic</t>
  </si>
  <si>
    <t>225</t>
  </si>
  <si>
    <t>771111011</t>
  </si>
  <si>
    <t>Vysátí podkladu před pokládkou dlažby</t>
  </si>
  <si>
    <t>450</t>
  </si>
  <si>
    <t>https://podminky.urs.cz/item/CS_URS_2022_02/771111011</t>
  </si>
  <si>
    <t>771121011</t>
  </si>
  <si>
    <t>Nátěr penetrační na podlahu</t>
  </si>
  <si>
    <t>452</t>
  </si>
  <si>
    <t>https://podminky.urs.cz/item/CS_URS_2022_02/771121011</t>
  </si>
  <si>
    <t>227</t>
  </si>
  <si>
    <t>771151024</t>
  </si>
  <si>
    <t>Samonivelační stěrka podlah pevnosti 30 MPa tl přes 8 do 10 mm</t>
  </si>
  <si>
    <t>454</t>
  </si>
  <si>
    <t>https://podminky.urs.cz/item/CS_URS_2022_02/771151024</t>
  </si>
  <si>
    <t>771474111</t>
  </si>
  <si>
    <t>Montáž soklů z dlaždic keramických rovných flexibilní lepidlo v do 65 mm</t>
  </si>
  <si>
    <t>456</t>
  </si>
  <si>
    <t>https://podminky.urs.cz/item/CS_URS_2022_02/771474111</t>
  </si>
  <si>
    <t>4,7+4,7+1,3+1,3+0,2+0,2</t>
  </si>
  <si>
    <t>229</t>
  </si>
  <si>
    <t>59761416</t>
  </si>
  <si>
    <t>sokl-dlažba keramická slinutá hladká do interiéru i exteriéru 300x80mm</t>
  </si>
  <si>
    <t>458</t>
  </si>
  <si>
    <t>12,4*3,9 "Přepočtené koeficientem množství</t>
  </si>
  <si>
    <t>771571810</t>
  </si>
  <si>
    <t>Demontáž podlah z dlaždic keramických kladených do malty</t>
  </si>
  <si>
    <t>460</t>
  </si>
  <si>
    <t>https://podminky.urs.cz/item/CS_URS_2022_02/771571810</t>
  </si>
  <si>
    <t>(3,4+0,5+6,1)*2,9</t>
  </si>
  <si>
    <t>231</t>
  </si>
  <si>
    <t>771575112</t>
  </si>
  <si>
    <t>Montáž podlah keramických hladkých lepených disperzním lepidlem do 9 ks/m2</t>
  </si>
  <si>
    <t>462</t>
  </si>
  <si>
    <t>https://podminky.urs.cz/item/CS_URS_2022_02/771575112</t>
  </si>
  <si>
    <t>59761011.1</t>
  </si>
  <si>
    <t>dlažba keramická slinutá hladká do interiéru i exteriéru do 9ks/m2</t>
  </si>
  <si>
    <t>464</t>
  </si>
  <si>
    <t>26,03*1,2 "Přepočtené koeficientem množství</t>
  </si>
  <si>
    <t>233</t>
  </si>
  <si>
    <t>998771201</t>
  </si>
  <si>
    <t>Přesun hmot procentní pro podlahy z dlaždic v objektech v do 6 m</t>
  </si>
  <si>
    <t>466</t>
  </si>
  <si>
    <t>https://podminky.urs.cz/item/CS_URS_2022_02/998771201</t>
  </si>
  <si>
    <t>781</t>
  </si>
  <si>
    <t>Dokončovací práce - obklady</t>
  </si>
  <si>
    <t>781111011</t>
  </si>
  <si>
    <t>Ometení (oprášení) stěny při přípravě podkladu</t>
  </si>
  <si>
    <t>468</t>
  </si>
  <si>
    <t>https://podminky.urs.cz/item/CS_URS_2022_02/781111011</t>
  </si>
  <si>
    <t>(7,562+7,36+11,621+11,521)*2</t>
  </si>
  <si>
    <t>235</t>
  </si>
  <si>
    <t>781121011</t>
  </si>
  <si>
    <t>Nátěr penetrační na stěnu</t>
  </si>
  <si>
    <t>470</t>
  </si>
  <si>
    <t>https://podminky.urs.cz/item/CS_URS_2022_02/781121011</t>
  </si>
  <si>
    <t>781151031</t>
  </si>
  <si>
    <t>Celoplošné vyrovnání podkladu stěrkou tl 3 mm</t>
  </si>
  <si>
    <t>472</t>
  </si>
  <si>
    <t>https://podminky.urs.cz/item/CS_URS_2022_02/781151031</t>
  </si>
  <si>
    <t>237</t>
  </si>
  <si>
    <t>781471810</t>
  </si>
  <si>
    <t>Demontáž obkladů z obkladaček keramických kladených do malty</t>
  </si>
  <si>
    <t>474</t>
  </si>
  <si>
    <t>https://podminky.urs.cz/item/CS_URS_2022_02/781471810</t>
  </si>
  <si>
    <t>2,9*2,1+0,9*2,1+0,9*2,1+1,5*2,1+1,5*2,1+1,5*2,1+1,6*2,1+1,5*2,1+1,5*2,1+1,5*2,1+0,9*2,1+(1,5+0,9)*2,1+2,9*2,1</t>
  </si>
  <si>
    <t>781474112</t>
  </si>
  <si>
    <t>Montáž obkladů vnitřních keramických hladkých přes 9 do 12 ks/m2 lepených flexibilním lepidlem</t>
  </si>
  <si>
    <t>476</t>
  </si>
  <si>
    <t>https://podminky.urs.cz/item/CS_URS_2022_02/781474112</t>
  </si>
  <si>
    <t>239</t>
  </si>
  <si>
    <t>59761026</t>
  </si>
  <si>
    <t>obklad keramický hladký do 12ks/m2</t>
  </si>
  <si>
    <t>478</t>
  </si>
  <si>
    <t>76,128*1,1 "Přepočtené koeficientem množství</t>
  </si>
  <si>
    <t>781477115</t>
  </si>
  <si>
    <t>Příplatek k montáži obkladů vnitřních keramických hladkých za lepením lepidlem dvousložkovým</t>
  </si>
  <si>
    <t>480</t>
  </si>
  <si>
    <t>https://podminky.urs.cz/item/CS_URS_2022_02/781477115</t>
  </si>
  <si>
    <t>241</t>
  </si>
  <si>
    <t>781479196</t>
  </si>
  <si>
    <t>Příplatek k montáži obkladů vnitřních keramických hladkých za spárování tmelem dvousložkovým</t>
  </si>
  <si>
    <t>482</t>
  </si>
  <si>
    <t>https://podminky.urs.cz/item/CS_URS_2022_02/781479196</t>
  </si>
  <si>
    <t>781495115</t>
  </si>
  <si>
    <t>Spárování vnitřních obkladů silikonem</t>
  </si>
  <si>
    <t>484</t>
  </si>
  <si>
    <t>https://podminky.urs.cz/item/CS_URS_2022_02/781495115</t>
  </si>
  <si>
    <t>38+8</t>
  </si>
  <si>
    <t>243</t>
  </si>
  <si>
    <t>781495122</t>
  </si>
  <si>
    <t>Separační provazec do pružných spar průměru 4 mm</t>
  </si>
  <si>
    <t>486</t>
  </si>
  <si>
    <t>https://podminky.urs.cz/item/CS_URS_2022_02/781495122</t>
  </si>
  <si>
    <t>781495141</t>
  </si>
  <si>
    <t>Průnik obkladem kruhový do DN 30</t>
  </si>
  <si>
    <t>488</t>
  </si>
  <si>
    <t>https://podminky.urs.cz/item/CS_URS_2022_02/781495141</t>
  </si>
  <si>
    <t>245</t>
  </si>
  <si>
    <t>781495211</t>
  </si>
  <si>
    <t>Čištění vnitřních ploch stěn po provedení obkladu chemickými prostředky</t>
  </si>
  <si>
    <t>490</t>
  </si>
  <si>
    <t>https://podminky.urs.cz/item/CS_URS_2022_02/781495211</t>
  </si>
  <si>
    <t>998781201</t>
  </si>
  <si>
    <t>Přesun hmot procentní pro obklady keramické v objektech v do 6 m</t>
  </si>
  <si>
    <t>492</t>
  </si>
  <si>
    <t>https://podminky.urs.cz/item/CS_URS_2022_02/998781201</t>
  </si>
  <si>
    <t>783</t>
  </si>
  <si>
    <t>Dokončovací práce - nátěry</t>
  </si>
  <si>
    <t>247</t>
  </si>
  <si>
    <t>783301313</t>
  </si>
  <si>
    <t>Odmaštění zámečnických konstrukcí ředidlovým odmašťovačem</t>
  </si>
  <si>
    <t>494</t>
  </si>
  <si>
    <t>https://podminky.urs.cz/item/CS_URS_2022_02/783301313</t>
  </si>
  <si>
    <t>"zarubne"4*2</t>
  </si>
  <si>
    <t>783301401</t>
  </si>
  <si>
    <t>Ometení zámečnických konstrukcí</t>
  </si>
  <si>
    <t>496</t>
  </si>
  <si>
    <t>https://podminky.urs.cz/item/CS_URS_2022_02/783301401</t>
  </si>
  <si>
    <t>249</t>
  </si>
  <si>
    <t>783314101</t>
  </si>
  <si>
    <t>Základní jednonásobný syntetický nátěr zámečnických konstrukcí</t>
  </si>
  <si>
    <t>498</t>
  </si>
  <si>
    <t>https://podminky.urs.cz/item/CS_URS_2022_02/783314101</t>
  </si>
  <si>
    <t>783315101</t>
  </si>
  <si>
    <t>Mezinátěr jednonásobný syntetický standardní zámečnických konstrukcí</t>
  </si>
  <si>
    <t>500</t>
  </si>
  <si>
    <t>https://podminky.urs.cz/item/CS_URS_2022_02/783315101</t>
  </si>
  <si>
    <t>251</t>
  </si>
  <si>
    <t>783317101</t>
  </si>
  <si>
    <t>Krycí jednonásobný syntetický standardní nátěr zámečnických konstrukcí</t>
  </si>
  <si>
    <t>502</t>
  </si>
  <si>
    <t>https://podminky.urs.cz/item/CS_URS_2022_02/783317101</t>
  </si>
  <si>
    <t>784</t>
  </si>
  <si>
    <t>Dokončovací práce - malby a tapety</t>
  </si>
  <si>
    <t>784111001</t>
  </si>
  <si>
    <t>Oprášení (ometení ) podkladu v místnostech v do 3,80 m</t>
  </si>
  <si>
    <t>504</t>
  </si>
  <si>
    <t>https://podminky.urs.cz/item/CS_URS_2022_02/784111001</t>
  </si>
  <si>
    <t>(7,562+7,36+11,621+11,521)*1,68</t>
  </si>
  <si>
    <t>12,96*3,68</t>
  </si>
  <si>
    <t>253</t>
  </si>
  <si>
    <t>784171101</t>
  </si>
  <si>
    <t>Zakrytí vnitřních podlah včetně pozdějšího odkrytí</t>
  </si>
  <si>
    <t>506</t>
  </si>
  <si>
    <t>https://podminky.urs.cz/item/CS_URS_2022_02/784171101</t>
  </si>
  <si>
    <t>28323151</t>
  </si>
  <si>
    <t>papír separační potažený PE fólií</t>
  </si>
  <si>
    <t>508</t>
  </si>
  <si>
    <t>255</t>
  </si>
  <si>
    <t>784181121</t>
  </si>
  <si>
    <t>Hloubková jednonásobná bezbarvá penetrace podkladu v místnostech v do 3,80 m</t>
  </si>
  <si>
    <t>510</t>
  </si>
  <si>
    <t>https://podminky.urs.cz/item/CS_URS_2022_02/784181121</t>
  </si>
  <si>
    <t>784191007</t>
  </si>
  <si>
    <t>Čištění vnitřních ploch podlah po provedení malířských prací</t>
  </si>
  <si>
    <t>512</t>
  </si>
  <si>
    <t>https://podminky.urs.cz/item/CS_URS_2022_02/784191007</t>
  </si>
  <si>
    <t>257</t>
  </si>
  <si>
    <t>784211101</t>
  </si>
  <si>
    <t>Dvojnásobné bílé malby ze směsí za mokra výborně oděruvzdorných v místnostech v do 3,80 m</t>
  </si>
  <si>
    <t>514</t>
  </si>
  <si>
    <t>https://podminky.urs.cz/item/CS_URS_2022_02/784211101</t>
  </si>
  <si>
    <t>SO 02.2 - Oprava čekárny ...</t>
  </si>
  <si>
    <t>611325421</t>
  </si>
  <si>
    <t>Oprava vnitřní vápenocementové štukové omítky stropů v rozsahu plochy do 10 %</t>
  </si>
  <si>
    <t>https://podminky.urs.cz/item/CS_URS_2022_02/611325421</t>
  </si>
  <si>
    <t>612325421</t>
  </si>
  <si>
    <t>Oprava vnitřní vápenocementové štukové omítky stěn v rozsahu plochy do 10 %</t>
  </si>
  <si>
    <t>https://podminky.urs.cz/item/CS_URS_2022_02/612325421</t>
  </si>
  <si>
    <t>978021121</t>
  </si>
  <si>
    <t>Otlučení (osekání) cementových omítek vnitřních stěn v rozsahu do 10 %</t>
  </si>
  <si>
    <t>https://podminky.urs.cz/item/CS_URS_2022_02/978021121</t>
  </si>
  <si>
    <t>978021221</t>
  </si>
  <si>
    <t>Otlučení (osekání) cementových omítek vnitřních stropů v rozsahu do 10 %</t>
  </si>
  <si>
    <t>https://podminky.urs.cz/item/CS_URS_2022_02/978021221</t>
  </si>
  <si>
    <t>741371004</t>
  </si>
  <si>
    <t>Montáž svítidlo zářivkové bytové stropní přisazené 2 zdroje s krytem</t>
  </si>
  <si>
    <t>https://podminky.urs.cz/item/CS_URS_2022_02/741371004</t>
  </si>
  <si>
    <t>34835003.X</t>
  </si>
  <si>
    <t>svítidlo průmyslové přisazené podlouhlé kryt z PH, dle PD</t>
  </si>
  <si>
    <t>D+M Nouzový modul pro LED svítidla</t>
  </si>
  <si>
    <t>Ks</t>
  </si>
  <si>
    <t>741374823</t>
  </si>
  <si>
    <t>Demontáž osvětlovacího modulového systému zářivkového dl přes 1100 mm se zachováním funkčnosti</t>
  </si>
  <si>
    <t>https://podminky.urs.cz/item/CS_URS_2022_02/741374823</t>
  </si>
  <si>
    <t>783101201</t>
  </si>
  <si>
    <t>Hrubé obroušení podkladu truhlářských konstrukcí před provedením nátěru</t>
  </si>
  <si>
    <t>https://podminky.urs.cz/item/CS_URS_2022_02/783101201</t>
  </si>
  <si>
    <t>783101203</t>
  </si>
  <si>
    <t>Jemné obroušení podkladu truhlářských konstrukcí před provedením nátěru</t>
  </si>
  <si>
    <t>https://podminky.urs.cz/item/CS_URS_2022_02/783101203</t>
  </si>
  <si>
    <t>783101403</t>
  </si>
  <si>
    <t>Oprášení podkladu truhlářských konstrukcí před provedením nátěru</t>
  </si>
  <si>
    <t>https://podminky.urs.cz/item/CS_URS_2022_02/783101403</t>
  </si>
  <si>
    <t>783114101</t>
  </si>
  <si>
    <t>Základní jednonásobný syntetický nátěr truhlářských konstrukcí</t>
  </si>
  <si>
    <t>https://podminky.urs.cz/item/CS_URS_2022_02/783114101</t>
  </si>
  <si>
    <t>783118211</t>
  </si>
  <si>
    <t>Lakovací dvojnásobný syntetický nátěr truhlářských konstrukcí s mezibroušením</t>
  </si>
  <si>
    <t>https://podminky.urs.cz/item/CS_URS_2022_02/783118211</t>
  </si>
  <si>
    <t>783301311</t>
  </si>
  <si>
    <t>Odmaštění zámečnických konstrukcí vodou ředitelným odmašťovačem</t>
  </si>
  <si>
    <t>https://podminky.urs.cz/item/CS_URS_2022_02/783301311</t>
  </si>
  <si>
    <t>783401303</t>
  </si>
  <si>
    <t>Bezoplachové odrezivění klempířských konstrukcí před provedením nátěru</t>
  </si>
  <si>
    <t>https://podminky.urs.cz/item/CS_URS_2022_02/783401303</t>
  </si>
  <si>
    <t>783414101</t>
  </si>
  <si>
    <t>Základní jednonásobný syntetický nátěr klempířských konstrukcí</t>
  </si>
  <si>
    <t>https://podminky.urs.cz/item/CS_URS_2022_02/783414101</t>
  </si>
  <si>
    <t>783415101</t>
  </si>
  <si>
    <t>Mezinátěr syntetický jednonásobný mezinátěr klempířských konstrukcí</t>
  </si>
  <si>
    <t>https://podminky.urs.cz/item/CS_URS_2022_02/783415101</t>
  </si>
  <si>
    <t>783417101</t>
  </si>
  <si>
    <t>Krycí jednonásobný syntetický nátěr klempířských konstrukcí</t>
  </si>
  <si>
    <t>https://podminky.urs.cz/item/CS_URS_2022_02/783417101</t>
  </si>
  <si>
    <t>784 01</t>
  </si>
  <si>
    <t>demontáž a zpětné osazení informačních klaprámů, vývěsek a tabulí po stěnách čekárny</t>
  </si>
  <si>
    <t>784121001</t>
  </si>
  <si>
    <t>Oškrabání malby v mísnostech v do 3,80 m</t>
  </si>
  <si>
    <t>https://podminky.urs.cz/item/CS_URS_2022_02/784121001</t>
  </si>
  <si>
    <t>784121011</t>
  </si>
  <si>
    <t>Rozmývání podkladu po oškrabání malby v místnostech v do 3,80 m</t>
  </si>
  <si>
    <t>https://podminky.urs.cz/item/CS_URS_2022_02/784121011</t>
  </si>
  <si>
    <t>784161211</t>
  </si>
  <si>
    <t>Lokální vyrovnání podkladu sádrovou stěrkou pl přes 0,1 do 0,25 m2 v místnostech v do 3,80 m</t>
  </si>
  <si>
    <t>https://podminky.urs.cz/item/CS_URS_2022_02/784161211</t>
  </si>
  <si>
    <t>plocha malby</t>
  </si>
  <si>
    <t>35,83*3,8</t>
  </si>
  <si>
    <t>odpocty</t>
  </si>
  <si>
    <t>-(1,5*2+(2*(1,2*1,5))+1*2+1,2*2,5+1,2*2,5+1,2*2)</t>
  </si>
  <si>
    <t>SO 02.3 - Oprava peróního...</t>
  </si>
  <si>
    <t xml:space="preserve">    5 - Komunikace pozemní</t>
  </si>
  <si>
    <t xml:space="preserve">    8 - Trubní vedení</t>
  </si>
  <si>
    <t>113106123</t>
  </si>
  <si>
    <t>Rozebrání dlažeb ze zámkových dlaždic komunikací pro pěší ručně</t>
  </si>
  <si>
    <t>https://podminky.urs.cz/item/CS_URS_2022_02/113106123</t>
  </si>
  <si>
    <t>5,7*3,8</t>
  </si>
  <si>
    <t>122211101</t>
  </si>
  <si>
    <t>Odkopávky a prokopávky v hornině třídy těžitelnosti I, skupiny 3 ručně</t>
  </si>
  <si>
    <t>https://podminky.urs.cz/item/CS_URS_2022_02/122211101</t>
  </si>
  <si>
    <t>pro dest kanalizaci</t>
  </si>
  <si>
    <t>32*0,5*0,7</t>
  </si>
  <si>
    <t>pro chranicky</t>
  </si>
  <si>
    <t>3*4*0,5*0,5</t>
  </si>
  <si>
    <t>pro stozary za pristreskem</t>
  </si>
  <si>
    <t>0,4*0,4*0,8</t>
  </si>
  <si>
    <t>129001101</t>
  </si>
  <si>
    <t>Příplatek za ztížení odkopávky nebo prokopávky v blízkosti inženýrských sítí</t>
  </si>
  <si>
    <t>https://podminky.urs.cz/item/CS_URS_2022_02/129001101</t>
  </si>
  <si>
    <t>14,328*1,6 "Přepočtené koeficientem množství</t>
  </si>
  <si>
    <t>174111101</t>
  </si>
  <si>
    <t>Zásyp jam, šachet rýh nebo kolem objektů sypaninou se zhutněním ručně</t>
  </si>
  <si>
    <t>https://podminky.urs.cz/item/CS_URS_2022_02/174111101</t>
  </si>
  <si>
    <t>uprava terenu mezi dlazbou a nastupistem</t>
  </si>
  <si>
    <t>28*((0,3*0,1)*2)</t>
  </si>
  <si>
    <t>58343810</t>
  </si>
  <si>
    <t>kamenivo drcené hrubé frakce 4/8</t>
  </si>
  <si>
    <t>1,68*1,8 "Přepočtené koeficientem množství</t>
  </si>
  <si>
    <t>175111101</t>
  </si>
  <si>
    <t>Obsypání potrubí ručně sypaninou bez prohození, uloženou do 3 m</t>
  </si>
  <si>
    <t>https://podminky.urs.cz/item/CS_URS_2022_02/175111101</t>
  </si>
  <si>
    <t>destava kanal</t>
  </si>
  <si>
    <t>32*(0,1+0,1)*0,25</t>
  </si>
  <si>
    <t>chranicky</t>
  </si>
  <si>
    <t>3*4*(0,1+0,1)*0,25</t>
  </si>
  <si>
    <t>58341341</t>
  </si>
  <si>
    <t>kamenivo drcené drobné frakce 0/4</t>
  </si>
  <si>
    <t>2,2*2 "Přepočtené koeficientem množství</t>
  </si>
  <si>
    <t>181912112</t>
  </si>
  <si>
    <t>Úprava pláně v hornině třídy těžitelnosti I skupiny 3 se zhutněním ručně</t>
  </si>
  <si>
    <t>https://podminky.urs.cz/item/CS_URS_2022_02/181912112</t>
  </si>
  <si>
    <t>pro mobiliar na peronu - 2*lavicka, 2*kos</t>
  </si>
  <si>
    <t>2*0,3*0,3*0,3</t>
  </si>
  <si>
    <t>2*0,3*0,3*1</t>
  </si>
  <si>
    <t>pro osazeni sklopneho stozaru</t>
  </si>
  <si>
    <t>3*0,4*0,4*0,8</t>
  </si>
  <si>
    <t>2*(4*0,3)*0,3</t>
  </si>
  <si>
    <t>2*(1+0,3+1+0,3)*0,3</t>
  </si>
  <si>
    <t>Komunikace pozemní</t>
  </si>
  <si>
    <t>564730011</t>
  </si>
  <si>
    <t>Podklad z kameniva hrubého drceného vel. 8-16 mm tl 100 mm</t>
  </si>
  <si>
    <t>https://podminky.urs.cz/item/CS_URS_2022_02/564730011</t>
  </si>
  <si>
    <t>plocha pod pristreskem</t>
  </si>
  <si>
    <t>(28*3,8)</t>
  </si>
  <si>
    <t>564750101</t>
  </si>
  <si>
    <t>Podklad z kameniva hrubého drceného vel. 16-32 mm plochy do 100 m2 tl 150 mm</t>
  </si>
  <si>
    <t>https://podminky.urs.cz/item/CS_URS_2022_02/564750101</t>
  </si>
  <si>
    <t>596811120</t>
  </si>
  <si>
    <t>Kladení betonové dlažby komunikací pro pěší do lože z kameniva velikosti do 0,09 m2 pl do 50 m2</t>
  </si>
  <si>
    <t>https://podminky.urs.cz/item/CS_URS_2022_02/596811120</t>
  </si>
  <si>
    <t>pristup k pristresku</t>
  </si>
  <si>
    <t>pod pristreskem</t>
  </si>
  <si>
    <t>106,4</t>
  </si>
  <si>
    <t>59245021</t>
  </si>
  <si>
    <t>dlažba tvar čtverec betonová 200x200x60mm přírodní</t>
  </si>
  <si>
    <t>106,4*1,05 "Přepočtené koeficientem množství</t>
  </si>
  <si>
    <t>631312141</t>
  </si>
  <si>
    <t>Doplnění rýh v dosavadních mazaninách betonem prostým</t>
  </si>
  <si>
    <t>https://podminky.urs.cz/item/CS_URS_2022_02/631312141</t>
  </si>
  <si>
    <t xml:space="preserve">doplnění mazaniny po odbourani </t>
  </si>
  <si>
    <t>3*0,15*0,3</t>
  </si>
  <si>
    <t>Trubní vedení</t>
  </si>
  <si>
    <t>894812201</t>
  </si>
  <si>
    <t>Revizní a čistící šachta z PP šachtové dno DN 425/150 průtočné</t>
  </si>
  <si>
    <t>https://podminky.urs.cz/item/CS_URS_2022_02/894812201</t>
  </si>
  <si>
    <t>894812231</t>
  </si>
  <si>
    <t>Revizní a čistící šachta z PP DN 425 šachtová roura korugovaná bez hrdla světlé hloubky 1500 mm</t>
  </si>
  <si>
    <t>https://podminky.urs.cz/item/CS_URS_2022_02/894812231</t>
  </si>
  <si>
    <t>894812249</t>
  </si>
  <si>
    <t>Příplatek k rourám revizní a čistící šachty z PP DN 425 za uříznutí šachtové roury</t>
  </si>
  <si>
    <t>https://podminky.urs.cz/item/CS_URS_2022_02/894812249</t>
  </si>
  <si>
    <t>894812255</t>
  </si>
  <si>
    <t>Revizní a čistící šachta z PP DN 425 poklop pro šachtu plastový pachotěsný s madlem</t>
  </si>
  <si>
    <t>https://podminky.urs.cz/item/CS_URS_2022_02/894812255</t>
  </si>
  <si>
    <t>9 001</t>
  </si>
  <si>
    <t>Demontáž osvětlení a označení stanice, uložení v objektu a následná zpětná montáž na původní umístění jednotlivých prvků</t>
  </si>
  <si>
    <t>916231213</t>
  </si>
  <si>
    <t>Osazení chodníkového obrubníku betonového stojatého s boční opěrou do lože z betonu prostého</t>
  </si>
  <si>
    <t>https://podminky.urs.cz/item/CS_URS_2022_02/916231213</t>
  </si>
  <si>
    <t>28+4</t>
  </si>
  <si>
    <t>59217001</t>
  </si>
  <si>
    <t>obrubník betonový zahradní 1000x50x250mm</t>
  </si>
  <si>
    <t>949101111</t>
  </si>
  <si>
    <t>Lešení pomocné pro objekty pozemních staveb s lešeňovou podlahou v do 1,9 m zatížení do 150 kg/m2</t>
  </si>
  <si>
    <t>https://podminky.urs.cz/item/CS_URS_2022_02/949101111</t>
  </si>
  <si>
    <t>plocha betonova</t>
  </si>
  <si>
    <t>28*3,8*0,15</t>
  </si>
  <si>
    <t>9 002</t>
  </si>
  <si>
    <t>vytvoření konstrukce "mělkého anglického dvorku" pro zajištění odvětrání sklepních prostor</t>
  </si>
  <si>
    <t>Poznámka k položce:_x000D_
Poznámka k položce: vytvoření konstrukce "mělkého anglického dvorku" pro zajištění odvětrání sklepních prostor, upravou puvodniho reseni, obetonováním sklepního výklenku v úrovni nové dlažby betonový rámeček bude z vrchu osazen ocelovým profilem a celkově zakryt rámem z ocelového profilu a výplní z jemného tahokovu, aby se zabránilo znečišťování větracích prostor</t>
  </si>
  <si>
    <t>větrací výklenky pod peronem</t>
  </si>
  <si>
    <t>puvodni vetraci pruduchy</t>
  </si>
  <si>
    <t>pruduch pod schodem do sluzebnich prostor</t>
  </si>
  <si>
    <t>977151124</t>
  </si>
  <si>
    <t>Jádrové vrty diamantovými korunkami do stavebních materiálů D přes 150 do 180 mm</t>
  </si>
  <si>
    <t>https://podminky.urs.cz/item/CS_URS_2022_02/977151124</t>
  </si>
  <si>
    <t>pro datove kanaly</t>
  </si>
  <si>
    <t>3*1*3</t>
  </si>
  <si>
    <t>997013151</t>
  </si>
  <si>
    <t>Vnitrostaveništní doprava suti a vybouraných hmot pro budovy v do 6 m s omezením mechanizace</t>
  </si>
  <si>
    <t>https://podminky.urs.cz/item/CS_URS_2022_02/997013151</t>
  </si>
  <si>
    <t>44,593*19 "Přepočtené koeficientem množství</t>
  </si>
  <si>
    <t>998011001</t>
  </si>
  <si>
    <t>Přesun hmot pro budovy zděné v do 6 m</t>
  </si>
  <si>
    <t>https://podminky.urs.cz/item/CS_URS_2022_02/998011001</t>
  </si>
  <si>
    <t>712340832</t>
  </si>
  <si>
    <t>Odstranění povlakové krytiny střech do 10° z pásů NAIP přitavených v plné ploše dvouvrstvé</t>
  </si>
  <si>
    <t>https://podminky.urs.cz/item/CS_URS_2022_02/712340832</t>
  </si>
  <si>
    <t>712400843</t>
  </si>
  <si>
    <t>Odstranění povlakové krytiny střech do 30° od zbytkového asfaltového pásu odsekáním</t>
  </si>
  <si>
    <t>https://podminky.urs.cz/item/CS_URS_2022_02/712400843</t>
  </si>
  <si>
    <t>721 01</t>
  </si>
  <si>
    <t>napojení na stávající kanalizaci, včetně nutných úprav původního vedení</t>
  </si>
  <si>
    <t>chranicky pro kabelaz</t>
  </si>
  <si>
    <t>3*5*3</t>
  </si>
  <si>
    <t>28611954</t>
  </si>
  <si>
    <t>zátka hrdlová kanalizační plastová PP SN16 DN 110</t>
  </si>
  <si>
    <t>721173402</t>
  </si>
  <si>
    <t>Potrubí kanalizační z PVC SN 4 svodné DN 125</t>
  </si>
  <si>
    <t>https://podminky.urs.cz/item/CS_URS_2022_02/721173402</t>
  </si>
  <si>
    <t>daest kanal</t>
  </si>
  <si>
    <t>721242106</t>
  </si>
  <si>
    <t>Lapač střešních splavenin z PP se zápachovou klapkou a lapacím košem DN 125</t>
  </si>
  <si>
    <t>https://podminky.urs.cz/item/CS_URS_2022_02/721242106</t>
  </si>
  <si>
    <t>741110302</t>
  </si>
  <si>
    <t>Montáž trubka ochranná do krabic plastová tuhá D přes 40 do 90 mm uložená pevně</t>
  </si>
  <si>
    <t>https://podminky.urs.cz/item/CS_URS_2022_02/741110302</t>
  </si>
  <si>
    <t>ke svítidlům na perónu</t>
  </si>
  <si>
    <t>k nasvetleni tabule</t>
  </si>
  <si>
    <t>34571363</t>
  </si>
  <si>
    <t>trubka elektroinstalační HDPE tuhá dvouplášťová korugovaná D 61/75mm</t>
  </si>
  <si>
    <t>14*1,05 "Přepočtené koeficientem množství</t>
  </si>
  <si>
    <t>741110511</t>
  </si>
  <si>
    <t>Montáž lišta a kanálek vkládací šířky do 60 mm s víčkem</t>
  </si>
  <si>
    <t>https://podminky.urs.cz/item/CS_URS_2022_02/741110511</t>
  </si>
  <si>
    <t>pro osvetleni peronu</t>
  </si>
  <si>
    <t>28+10*2*2</t>
  </si>
  <si>
    <t>34571005</t>
  </si>
  <si>
    <t>lišta elektroinstalační hranatá PVC 25x20mm</t>
  </si>
  <si>
    <t>68*1,05 "Přepočtené koeficientem množství</t>
  </si>
  <si>
    <t>741120001</t>
  </si>
  <si>
    <t>Montáž vodič Cu izolovaný plný a laněný žíla 0,35-6 mm2 pod omítku (např. CY)</t>
  </si>
  <si>
    <t>https://podminky.urs.cz/item/CS_URS_2022_02/741120001</t>
  </si>
  <si>
    <t>kabelaz pro propojeni svetel pristresku</t>
  </si>
  <si>
    <t>35+10*(3+3)+20</t>
  </si>
  <si>
    <t>115*1,15 "Přepočtené koeficientem množství</t>
  </si>
  <si>
    <t>741372066</t>
  </si>
  <si>
    <t>Montáž svítidlo LED exteriérové přisazené nástěnné reflektorové bez pohybového čidla se zapojením vodičů</t>
  </si>
  <si>
    <t>https://podminky.urs.cz/item/CS_URS_2022_02/741372066</t>
  </si>
  <si>
    <t xml:space="preserve">na oboustranné sloupy </t>
  </si>
  <si>
    <t>3*2</t>
  </si>
  <si>
    <t>na sloupy na pristresku</t>
  </si>
  <si>
    <t>34774003</t>
  </si>
  <si>
    <t>svítidlo veřejného osvětlení na výložník zdroj LED, dle PD</t>
  </si>
  <si>
    <t>D+M sklopného stožáru do 8m pro osazení nových svítide, lvčetně připojovacích svorkovnic a uzemnění sloupu, včetně zajištění jeřábu pro osazení sloupu</t>
  </si>
  <si>
    <t>741372154</t>
  </si>
  <si>
    <t>Montáž svítidlo LED průmyslové přisazené stropní se zapojením vodičů</t>
  </si>
  <si>
    <t>https://podminky.urs.cz/item/CS_URS_2022_02/741372154</t>
  </si>
  <si>
    <t>34835000</t>
  </si>
  <si>
    <t>svítidlo průmyslové přisazené podlouhlé kryt z PH do 3000lm, dle PD</t>
  </si>
  <si>
    <t>připojení střešní jkonstrukce perónního přístřešku a osvětlovacích stožárů na uzemňovací soustavu</t>
  </si>
  <si>
    <t>741372833</t>
  </si>
  <si>
    <t>Demontáž svítidla průmyslového výbojkového venkovního na stožáru přes 3 m bez zachování funkčnosti</t>
  </si>
  <si>
    <t>CS ÚRS 2022 01</t>
  </si>
  <si>
    <t>https://podminky.urs.cz/item/CS_URS_2022_01/741372833</t>
  </si>
  <si>
    <t>210204103</t>
  </si>
  <si>
    <t>Montáž výložníků osvětlení jednoramenných sloupových hmotnosti do 35 kg</t>
  </si>
  <si>
    <t>https://podminky.urs.cz/item/CS_URS_2022_02/210204103</t>
  </si>
  <si>
    <t>31673000</t>
  </si>
  <si>
    <t>výložník obloukový jednoduchý k osvětlovacím stožárům uličním výška 1800 mm vyložení 1500mm</t>
  </si>
  <si>
    <t>741410021</t>
  </si>
  <si>
    <t>Montáž vodič uzemňovací pásek průřezu do 120 mm2 v městské zástavbě v zemi</t>
  </si>
  <si>
    <t>https://podminky.urs.cz/item/CS_URS_2022_02/741410021</t>
  </si>
  <si>
    <t>osazeni pasku - dve starny objektu, pro posilani zemnici soustavy</t>
  </si>
  <si>
    <t>28+12</t>
  </si>
  <si>
    <t>35442064</t>
  </si>
  <si>
    <t>pás zemnící 20x3mm FeZn</t>
  </si>
  <si>
    <t>741820001</t>
  </si>
  <si>
    <t>Měření zemních odporů zemniče</t>
  </si>
  <si>
    <t>https://podminky.urs.cz/item/CS_URS_2022_02/741820001</t>
  </si>
  <si>
    <t xml:space="preserve">promereni nově spojenych svodu pro posileni zemnici soustavy </t>
  </si>
  <si>
    <t>v delce pod peronem a ve stite u kontejneru</t>
  </si>
  <si>
    <t>741910411</t>
  </si>
  <si>
    <t>Montáž žlab kovový šířky do 50 mm bez víka</t>
  </si>
  <si>
    <t>https://podminky.urs.cz/item/CS_URS_2022_02/741910411</t>
  </si>
  <si>
    <t>osazení žlabu pod přístřešek perónu</t>
  </si>
  <si>
    <t>středem</t>
  </si>
  <si>
    <t>2+28</t>
  </si>
  <si>
    <t>Dodávka žlabu drátěného nerezového 62/50</t>
  </si>
  <si>
    <t>demontáž stávající elektroinstalace</t>
  </si>
  <si>
    <t>762131124</t>
  </si>
  <si>
    <t>Montáž bednění stěn z hrubých prken tl do 32 mm na sraz</t>
  </si>
  <si>
    <t>https://podminky.urs.cz/item/CS_URS_2022_02/762131124</t>
  </si>
  <si>
    <t>predpoklad 10% plochy</t>
  </si>
  <si>
    <t>106,4*0,1</t>
  </si>
  <si>
    <t>61191161</t>
  </si>
  <si>
    <t>palubky obkladové sibiřský modrín profil klasický 20x146mm jakost A/B</t>
  </si>
  <si>
    <t>10,64*1,15 "Přepočtené koeficientem množství</t>
  </si>
  <si>
    <t>762331921</t>
  </si>
  <si>
    <t>Vyřezání části střešní vazby průřezové pl řeziva přes 120 do 224 cm2 dl do 3 m</t>
  </si>
  <si>
    <t>https://podminky.urs.cz/item/CS_URS_2022_02/762331921</t>
  </si>
  <si>
    <t>predpoklad 3 krokve</t>
  </si>
  <si>
    <t>3*3,8</t>
  </si>
  <si>
    <t>762332922</t>
  </si>
  <si>
    <t>Doplnění části střešní vazby hranoly průřezové pl přes 120 do 224 cm2 včetně materiálu</t>
  </si>
  <si>
    <t>https://podminky.urs.cz/item/CS_URS_2022_02/762332922</t>
  </si>
  <si>
    <t>762341026</t>
  </si>
  <si>
    <t>Bednění střech rovných sklon do 60° z desek OSB tl 22 mm na pero a drážku šroubovaných na krokve</t>
  </si>
  <si>
    <t>https://podminky.urs.cz/item/CS_URS_2022_02/762341026</t>
  </si>
  <si>
    <t>764002414</t>
  </si>
  <si>
    <t>Montáž strukturované oddělovací rohože jakkékoliv rš</t>
  </si>
  <si>
    <t>https://podminky.urs.cz/item/CS_URS_2022_02/764002414</t>
  </si>
  <si>
    <t>28329223</t>
  </si>
  <si>
    <t>fólie difuzně propustné s nakašírovanou strukturovanou rohoží pod hladkou plechovou krytinu</t>
  </si>
  <si>
    <t>106,4*1,15 "Přepočtené koeficientem množství</t>
  </si>
  <si>
    <t>764 02</t>
  </si>
  <si>
    <t>Olemování prostupu svodu střešní krytinou</t>
  </si>
  <si>
    <t>prostup svodu</t>
  </si>
  <si>
    <t>prostup výložníku</t>
  </si>
  <si>
    <t>764004861</t>
  </si>
  <si>
    <t>Demontáž svodu do suti</t>
  </si>
  <si>
    <t>https://podminky.urs.cz/item/CS_URS_2022_02/764004861</t>
  </si>
  <si>
    <t>106,4*1,1 "Přepočtené koeficientem množství</t>
  </si>
  <si>
    <t>764212633</t>
  </si>
  <si>
    <t>Oplechování štítu závětrnou lištou z Pz s povrchovou úpravou rš 250 mm</t>
  </si>
  <si>
    <t>https://podminky.urs.cz/item/CS_URS_2022_02/764212633</t>
  </si>
  <si>
    <t>764212662</t>
  </si>
  <si>
    <t>Oplechování rovné okapové hrany z Pz s povrchovou úpravou rš 200 mm</t>
  </si>
  <si>
    <t>https://podminky.urs.cz/item/CS_URS_2022_02/764212662</t>
  </si>
  <si>
    <t>764311603</t>
  </si>
  <si>
    <t>Lemování rovných zdí střech s krytinou prejzovou nebo vlnitou z Pz s povrchovou úpravou rš 250 mm</t>
  </si>
  <si>
    <t>https://podminky.urs.cz/item/CS_URS_2022_02/764311603</t>
  </si>
  <si>
    <t>764511602</t>
  </si>
  <si>
    <t>Žlab podokapní půlkruhový z Pz s povrchovou úpravou rš 330 mm</t>
  </si>
  <si>
    <t>https://podminky.urs.cz/item/CS_URS_2022_02/764511602</t>
  </si>
  <si>
    <t>764511642</t>
  </si>
  <si>
    <t>Kotlík oválný (trychtýřový) pro podokapní žlaby z Pz s povrchovou úpravou 330/100 mm</t>
  </si>
  <si>
    <t>https://podminky.urs.cz/item/CS_URS_2022_02/764511642</t>
  </si>
  <si>
    <t>764518622</t>
  </si>
  <si>
    <t>Svody kruhové včetně objímek, kolen, odskoků z Pz s povrchovou úpravou průměru 100 mm</t>
  </si>
  <si>
    <t>https://podminky.urs.cz/item/CS_URS_2022_02/764518622</t>
  </si>
  <si>
    <t>998764202</t>
  </si>
  <si>
    <t>Přesun hmot procentní pro konstrukce klempířské v objektech v do 12 m</t>
  </si>
  <si>
    <t>https://podminky.urs.cz/item/CS_URS_2022_02/998764202</t>
  </si>
  <si>
    <t>766 01</t>
  </si>
  <si>
    <t>zabednění jednotlivých mezer mezi objektem, vaznicí a podbitím</t>
  </si>
  <si>
    <t>767161111</t>
  </si>
  <si>
    <t>Montáž zábradlí rovného z trubek do zdi hm do 20 kg</t>
  </si>
  <si>
    <t>https://podminky.urs.cz/item/CS_URS_2022_02/767161111</t>
  </si>
  <si>
    <t>montaz zabradli u pristupu k přístřešku od kolostavů</t>
  </si>
  <si>
    <t>767 04</t>
  </si>
  <si>
    <t>výroba zábradlí</t>
  </si>
  <si>
    <t>55283901</t>
  </si>
  <si>
    <t>trubka ocelová bezešvá hladká jakost 11 353 38x4,0mm</t>
  </si>
  <si>
    <t>vodorovne</t>
  </si>
  <si>
    <t>2*3</t>
  </si>
  <si>
    <t>sloupky</t>
  </si>
  <si>
    <t>3*2,5</t>
  </si>
  <si>
    <t>767 02</t>
  </si>
  <si>
    <t>Dodávka a osazení tabule s názvem stanice, dle směrnice TNŽ 73 6390, tabule osazena na konstrukci peróního přístřešku</t>
  </si>
  <si>
    <t>767 02b</t>
  </si>
  <si>
    <t>nasvětlení názvu stanice za pomoci 2 ks svitidel umistenych na vyloznicich u tabule</t>
  </si>
  <si>
    <t>767 03</t>
  </si>
  <si>
    <t>Dodávka a osazení tabule s vyznačením směrů, dle směrnice TNŽ 73 6390, tabule osazena na konstrukci peróního přístřešku</t>
  </si>
  <si>
    <t>přemístění nosného sloupu přístřešku k líci budovy, pro sjednocení délky přístřešku a objektu VB, včetně podheverování a překotvení v novém umístění</t>
  </si>
  <si>
    <t>12*80</t>
  </si>
  <si>
    <t>783000121</t>
  </si>
  <si>
    <t>Ochrana konstrukcí nebo prvků při provádění nátěrů olepením páskou</t>
  </si>
  <si>
    <t>https://podminky.urs.cz/item/CS_URS_2022_02/783000121</t>
  </si>
  <si>
    <t>58124838</t>
  </si>
  <si>
    <t>páska maskovací krepová pro malířské potřeby š 50mm</t>
  </si>
  <si>
    <t>28*1,02 "Přepočtené koeficientem množství</t>
  </si>
  <si>
    <t>783000123</t>
  </si>
  <si>
    <t>Ochrana konstrukcí nebo prvků při provádění nátěrů položením fólie</t>
  </si>
  <si>
    <t>https://podminky.urs.cz/item/CS_URS_2022_02/783000123</t>
  </si>
  <si>
    <t>783 02</t>
  </si>
  <si>
    <t>Uprava patek sloupu proti korozi v nove zakryté části, s přesahem min 5 cm nad povrch</t>
  </si>
  <si>
    <t>plocha peronu a vazba</t>
  </si>
  <si>
    <t>106,4*1,5</t>
  </si>
  <si>
    <t>sloupy</t>
  </si>
  <si>
    <t>12*3,14*0,05*4</t>
  </si>
  <si>
    <t>zabradli u přistupu</t>
  </si>
  <si>
    <t>3*0,8*2</t>
  </si>
  <si>
    <t>783314201</t>
  </si>
  <si>
    <t>Základní antikorozní jednonásobný syntetický standardní nátěr zámečnických konstrukcí</t>
  </si>
  <si>
    <t>https://podminky.urs.cz/item/CS_URS_2022_02/783314201</t>
  </si>
  <si>
    <t>SO 02.4 - Oprava vnější o...</t>
  </si>
  <si>
    <t>111211101</t>
  </si>
  <si>
    <t>Odstranění křovin a stromů průměru kmene do 100 mm i s kořeny sklonu terénu do 1:5 ručně</t>
  </si>
  <si>
    <t>https://podminky.urs.cz/item/CS_URS_2022_02/111211101</t>
  </si>
  <si>
    <t>32*2</t>
  </si>
  <si>
    <t>okapovy ch</t>
  </si>
  <si>
    <t>(32+11,3)*0,5*0,5</t>
  </si>
  <si>
    <t>622131101</t>
  </si>
  <si>
    <t>Cementový postřik vnějších stěn nanášený celoplošně ručně</t>
  </si>
  <si>
    <t>https://podminky.urs.cz/item/CS_URS_2022_02/622131101</t>
  </si>
  <si>
    <t>655,86*0,2</t>
  </si>
  <si>
    <t>622131121</t>
  </si>
  <si>
    <t>Penetrační nátěr vnějších stěn nanášený ručně</t>
  </si>
  <si>
    <t>https://podminky.urs.cz/item/CS_URS_2022_02/622131121</t>
  </si>
  <si>
    <t>622135011</t>
  </si>
  <si>
    <t>Vyrovnání podkladu vnějších stěn tmelem tl do 2 mm</t>
  </si>
  <si>
    <t>https://podminky.urs.cz/item/CS_URS_2022_02/622135011</t>
  </si>
  <si>
    <t>622142001</t>
  </si>
  <si>
    <t>Potažení vnějších stěn sklovláknitým pletivem vtlačeným do tenkovrstvé hmoty</t>
  </si>
  <si>
    <t>https://podminky.urs.cz/item/CS_URS_2022_02/622142001</t>
  </si>
  <si>
    <t>(47,6+4,39+39,41)*2</t>
  </si>
  <si>
    <t>(30,41+46,75+30,41+13,48+38,09+38,37+39,02)*2</t>
  </si>
  <si>
    <t>622151011</t>
  </si>
  <si>
    <t>Penetrační silikátový nátěr vnějších pastovitých tenkovrstvých omítek stěn</t>
  </si>
  <si>
    <t>https://podminky.urs.cz/item/CS_URS_2022_02/622151011</t>
  </si>
  <si>
    <t>622335102</t>
  </si>
  <si>
    <t>Oprava cementové hladké omítky vnějších stěn v rozsahu přes 10 do 30 %</t>
  </si>
  <si>
    <t>https://podminky.urs.cz/item/CS_URS_2022_02/622335102</t>
  </si>
  <si>
    <t>622531012</t>
  </si>
  <si>
    <t>Tenkovrstvá silikonová zrnitá omítka zrnitost 1,5 mm vnějších stěn</t>
  </si>
  <si>
    <t>https://podminky.urs.cz/item/CS_URS_2022_02/622531012</t>
  </si>
  <si>
    <t>622635021</t>
  </si>
  <si>
    <t>Oprava spárování cihelného zdiva stěn MC v rozsahu přes 20 do 30 %</t>
  </si>
  <si>
    <t>https://podminky.urs.cz/item/CS_URS_2022_02/622635021</t>
  </si>
  <si>
    <t>866-655,86</t>
  </si>
  <si>
    <t>625681012</t>
  </si>
  <si>
    <t>Ochrana proti holubům hrotovým systémem dvouřadým s účinnou šířkou 15 cm</t>
  </si>
  <si>
    <t>https://podminky.urs.cz/item/CS_URS_2022_02/625681012</t>
  </si>
  <si>
    <t>(12*9,8+18*(1,2+1)+2+1,5)*2</t>
  </si>
  <si>
    <t>9,9+2+1,5</t>
  </si>
  <si>
    <t>9,9+9,9+2+1,5</t>
  </si>
  <si>
    <t>4*2,5</t>
  </si>
  <si>
    <t>637121111</t>
  </si>
  <si>
    <t>Okapový chodník z kačírku tl 100 mm s udusáním</t>
  </si>
  <si>
    <t>https://podminky.urs.cz/item/CS_URS_2022_02/637121111</t>
  </si>
  <si>
    <t>(32+11,3)*0,5</t>
  </si>
  <si>
    <t>985324R01</t>
  </si>
  <si>
    <t>Impregnační zpevňující nátěr kamene jednonásobný</t>
  </si>
  <si>
    <t>985324R02</t>
  </si>
  <si>
    <t>Lokální vysprávka kamene restaurátorsky reprofilační maltou včetně sjednocení struktury</t>
  </si>
  <si>
    <t>(32+11+32+11)*0,5</t>
  </si>
  <si>
    <t>Demontáž osvětlení a označení stanice</t>
  </si>
  <si>
    <t>pro okap</t>
  </si>
  <si>
    <t>32+0,5+11</t>
  </si>
  <si>
    <t>941111122</t>
  </si>
  <si>
    <t>Montáž lešení řadového trubkového lehkého s podlahami zatížení do 200 kg/m2 š přes 0,9 do 1,2 m v přes 10 do 25 m</t>
  </si>
  <si>
    <t>https://podminky.urs.cz/item/CS_URS_2022_02/941111122</t>
  </si>
  <si>
    <t>(32+1+32+1+11,3+1+11,3+1)*10,5</t>
  </si>
  <si>
    <t>941111222</t>
  </si>
  <si>
    <t>Příplatek k lešení řadovému trubkovému lehkému s podlahami š 1,2 m v 25 m za první a ZKD den použití</t>
  </si>
  <si>
    <t>https://podminky.urs.cz/item/CS_URS_2022_02/941111222</t>
  </si>
  <si>
    <t>951,3*60 "Přepočtené koeficientem množství</t>
  </si>
  <si>
    <t>941111822</t>
  </si>
  <si>
    <t>Demontáž lešení řadového trubkového lehkého s podlahami zatížení do 200 kg/m2 š přes 0,9 do 1,2 m v přes 10 do 25 m</t>
  </si>
  <si>
    <t>https://podminky.urs.cz/item/CS_URS_2022_02/941111822</t>
  </si>
  <si>
    <t>944511111</t>
  </si>
  <si>
    <t>Montáž ochranné sítě z textilie z umělých vláken</t>
  </si>
  <si>
    <t>https://podminky.urs.cz/item/CS_URS_2022_02/944511111</t>
  </si>
  <si>
    <t>944511211</t>
  </si>
  <si>
    <t>Příplatek k ochranné síti za první a ZKD den použití</t>
  </si>
  <si>
    <t>https://podminky.urs.cz/item/CS_URS_2022_02/944511211</t>
  </si>
  <si>
    <t>944511811</t>
  </si>
  <si>
    <t>Demontáž ochranné sítě z textilie z umělých vláken</t>
  </si>
  <si>
    <t>https://podminky.urs.cz/item/CS_URS_2022_02/944511811</t>
  </si>
  <si>
    <t>944711111</t>
  </si>
  <si>
    <t>Montáž záchytné stříšky š do 1,5 m</t>
  </si>
  <si>
    <t>https://podminky.urs.cz/item/CS_URS_2022_02/944711111</t>
  </si>
  <si>
    <t>944711211</t>
  </si>
  <si>
    <t>Příplatek k záchytné stříšce š přes do 1,5 m za první a ZKD den použití</t>
  </si>
  <si>
    <t>https://podminky.urs.cz/item/CS_URS_2022_02/944711211</t>
  </si>
  <si>
    <t>949521112</t>
  </si>
  <si>
    <t>Montáž podchodu u dílcových lešení š do 2 m</t>
  </si>
  <si>
    <t>https://podminky.urs.cz/item/CS_URS_2022_02/949521112</t>
  </si>
  <si>
    <t>949521212</t>
  </si>
  <si>
    <t>Příplatek k podchodu u dílcových lešení š do 2 m za první a ZKD den použití</t>
  </si>
  <si>
    <t>https://podminky.urs.cz/item/CS_URS_2022_02/949521212</t>
  </si>
  <si>
    <t>4*60 "Přepočtené koeficientem množství</t>
  </si>
  <si>
    <t>949521812</t>
  </si>
  <si>
    <t>Demontáž podchodu u dílcových lešení š do 2 m</t>
  </si>
  <si>
    <t>https://podminky.urs.cz/item/CS_URS_2022_02/949521812</t>
  </si>
  <si>
    <t>952901102</t>
  </si>
  <si>
    <t>Čištění budov omytí jednoduchých oken nebo balkonových dveří pl přes 0,6 do 1,5 m2</t>
  </si>
  <si>
    <t>https://podminky.urs.cz/item/CS_URS_2022_02/952901102</t>
  </si>
  <si>
    <t>12*2*1,2</t>
  </si>
  <si>
    <t>6*2,5*1,2</t>
  </si>
  <si>
    <t>16*2*1,2</t>
  </si>
  <si>
    <t>2*2,5*1,2</t>
  </si>
  <si>
    <t>978019331</t>
  </si>
  <si>
    <t>Otlučení (osekání) vnější vápenné nebo vápenocementové omítky stupně členitosti 3 až 5 v rozsahu přes 10 do 20 %</t>
  </si>
  <si>
    <t>https://podminky.urs.cz/item/CS_URS_2022_02/978019331</t>
  </si>
  <si>
    <t>Lokální dotvarování ríms a režného zdiva štukatérským způsobem</t>
  </si>
  <si>
    <t>985131311</t>
  </si>
  <si>
    <t>Ruční dočištění ploch stěn, rubu kleneb a podlah ocelových kartáči</t>
  </si>
  <si>
    <t>https://podminky.urs.cz/item/CS_URS_2022_02/985131311</t>
  </si>
  <si>
    <t>čištění soklu pred opravou</t>
  </si>
  <si>
    <t>985142111</t>
  </si>
  <si>
    <t>Vysekání spojovací hmoty ze spár zdiva hl do 40 mm dl do 6 m/m2</t>
  </si>
  <si>
    <t>https://podminky.urs.cz/item/CS_URS_2022_02/985142111</t>
  </si>
  <si>
    <t>procisteni spar soklove casti</t>
  </si>
  <si>
    <t>985142912</t>
  </si>
  <si>
    <t>Příplatek k cenám vysekání spojovací hmoty ze spár za plochu do 10 m2 jednotlivě</t>
  </si>
  <si>
    <t>https://podminky.urs.cz/item/CS_URS_2022_02/985142912</t>
  </si>
  <si>
    <t>997013153</t>
  </si>
  <si>
    <t>Vnitrostaveništní doprava suti a vybouraných hmot pro budovy v přes 9 do 12 m s omezením mechanizace</t>
  </si>
  <si>
    <t>https://podminky.urs.cz/item/CS_URS_2022_02/997013153</t>
  </si>
  <si>
    <t>9,867*19 "Přepočtené koeficientem množství</t>
  </si>
  <si>
    <t>998011002</t>
  </si>
  <si>
    <t>Přesun hmot pro budovy zděné v přes 6 do 12 m</t>
  </si>
  <si>
    <t>https://podminky.urs.cz/item/CS_URS_2022_02/998011002</t>
  </si>
  <si>
    <t>Doplnění rozvaděče RVO</t>
  </si>
  <si>
    <t>demontaz puvodni elinstalace</t>
  </si>
  <si>
    <t>k energokanalu a k rozvadeči v DK</t>
  </si>
  <si>
    <t>4+2</t>
  </si>
  <si>
    <t>34571008</t>
  </si>
  <si>
    <t>lišta elektroinstalační hranatá PVC 40x40mm</t>
  </si>
  <si>
    <t>6*1,05 "Přepočtené koeficientem množství</t>
  </si>
  <si>
    <t>741112003</t>
  </si>
  <si>
    <t>Montáž krabice zapuštěná plastová čtyřhranná</t>
  </si>
  <si>
    <t>https://podminky.urs.cz/item/CS_URS_2022_02/741112003</t>
  </si>
  <si>
    <t>pro svitidla</t>
  </si>
  <si>
    <t>pro OZM</t>
  </si>
  <si>
    <t>34571459</t>
  </si>
  <si>
    <t>krabice pod omítku PVC odbočná čtvercová 100x100mm s víčkem</t>
  </si>
  <si>
    <t>nová kabeláž pro svítidla - odmereno z PD</t>
  </si>
  <si>
    <t>32+32+11+11+10+3+5+30+21</t>
  </si>
  <si>
    <t>155*1,15 "Přepočtené koeficientem množství</t>
  </si>
  <si>
    <t>741372153</t>
  </si>
  <si>
    <t>Montáž svítidlo LED průmyslové přisazené nástěnné se zapojením vodičů</t>
  </si>
  <si>
    <t>https://podminky.urs.cz/item/CS_URS_2022_02/741372153</t>
  </si>
  <si>
    <t>svítidlo průmyslové přisazené podlouhlé kryt z PH do 3000lm</t>
  </si>
  <si>
    <t>stavební prřípomoci, průrazy,...</t>
  </si>
  <si>
    <t>742350005</t>
  </si>
  <si>
    <t>Montáž digitálního hlasového majáčku s nahráváním zpráv k zařízení pro ZTP</t>
  </si>
  <si>
    <t>https://podminky.urs.cz/item/CS_URS_2022_02/742350005</t>
  </si>
  <si>
    <t>742 01</t>
  </si>
  <si>
    <t>Orientační hlasový majáček pro nevidomé, 230V, II. tř. IP64 (nahrávky uložené na SD/MMC kartě)</t>
  </si>
  <si>
    <t>998742201</t>
  </si>
  <si>
    <t>Přesun hmot procentní pro slaboproud v objektech v do 6 m</t>
  </si>
  <si>
    <t>https://podminky.urs.cz/item/CS_URS_2022_02/998742201</t>
  </si>
  <si>
    <t>764002851</t>
  </si>
  <si>
    <t>Demontáž oplechování parapetů do suti</t>
  </si>
  <si>
    <t>https://podminky.urs.cz/item/CS_URS_2022_02/764002851</t>
  </si>
  <si>
    <t>28*1,2</t>
  </si>
  <si>
    <t>svody obe strany</t>
  </si>
  <si>
    <t>4*11</t>
  </si>
  <si>
    <t>764216601</t>
  </si>
  <si>
    <t>Oplechování rovných parapetů mechanicky kotvené z Pz s povrchovou úpravou rš 150 mm</t>
  </si>
  <si>
    <t>https://podminky.urs.cz/item/CS_URS_2022_02/764216601</t>
  </si>
  <si>
    <t>764218624</t>
  </si>
  <si>
    <t>Oplechování rovné římsy celoplošně lepené z Pz s upraveným povrchem rš 330 mm</t>
  </si>
  <si>
    <t>https://podminky.urs.cz/item/CS_URS_2022_02/764218624</t>
  </si>
  <si>
    <t>ochranna rimsa pro piskovcovy sokl</t>
  </si>
  <si>
    <t>(32+32+11,3+11,3)</t>
  </si>
  <si>
    <t>764218645</t>
  </si>
  <si>
    <t>Příplatek k cenám rovné římsy za zvýšenou pracnost provedení rohu nebo koutu rš do 400 mm</t>
  </si>
  <si>
    <t>https://podminky.urs.cz/item/CS_URS_2022_02/764218645</t>
  </si>
  <si>
    <t>766621435</t>
  </si>
  <si>
    <t>Montáž dřevěných oken obloukových nebo kulatých plochy přes 1 m2 výšky do 1,5 m s rámem do zdiva</t>
  </si>
  <si>
    <t>https://podminky.urs.cz/item/CS_URS_2022_02/766621435</t>
  </si>
  <si>
    <t>4*(3,14*(0,75*0,75))</t>
  </si>
  <si>
    <t>611408R</t>
  </si>
  <si>
    <t>okno střešní dřevěné kyvné kruhové, izolační dvojsklo, náhrada stávajícíh výplní</t>
  </si>
  <si>
    <t>1552142R0</t>
  </si>
  <si>
    <t>Montáž ocelového lana D do 10 mm pro uchycení sítí</t>
  </si>
  <si>
    <t>dve rado okolo objektu</t>
  </si>
  <si>
    <t>(7,2+7,2+10,5+0,5+7+7+10,5+10,5+7,2+7,2+10,5+0,5+7+7+0,5+10,5)*2</t>
  </si>
  <si>
    <t>31197012</t>
  </si>
  <si>
    <t>napínák lanový oko-hák Zn bílý M10</t>
  </si>
  <si>
    <t>35441090</t>
  </si>
  <si>
    <t>lano ocelové Pz průřez 25mm2</t>
  </si>
  <si>
    <t>221,6*0,3</t>
  </si>
  <si>
    <t>767995113</t>
  </si>
  <si>
    <t>Montáž atypických zámečnických konstrukcí hm přes 10 do 20 kg</t>
  </si>
  <si>
    <t>https://podminky.urs.cz/item/CS_URS_2022_02/767995113</t>
  </si>
  <si>
    <t>předpokad vahy 1m pletiva /0,8kg</t>
  </si>
  <si>
    <t>121*0,8</t>
  </si>
  <si>
    <t>313191R0</t>
  </si>
  <si>
    <t>síť polyethylenová proti drobným ptákům s oky rozm. do 20x20mm, barva černá, UV stabilní</t>
  </si>
  <si>
    <t>Dodávka a osazení orientačních piktogramů, dle směrnice SŽ SM 118, TNŽ 73 6390, tabule umístěné na fasádě VB, nálepky</t>
  </si>
  <si>
    <t>Dodávka a osazení tabule s názvem stanice, dle směrnice TNŽ 73 6390, tabule umístěné na fasádě VB</t>
  </si>
  <si>
    <t>783 01</t>
  </si>
  <si>
    <t>očištění a nátěry plechových dvířek skříňěk na fasádě objektu</t>
  </si>
  <si>
    <t>ochrana rims, oken, dveri,...</t>
  </si>
  <si>
    <t>32*6</t>
  </si>
  <si>
    <t>35*6</t>
  </si>
  <si>
    <t>11,5*4</t>
  </si>
  <si>
    <t>27*(2+2+1)</t>
  </si>
  <si>
    <t>629*1,05 "Přepočtené koeficientem množství</t>
  </si>
  <si>
    <t>783000125</t>
  </si>
  <si>
    <t>Ochrana konstrukcí nebo prvků při provádění nátěrů obalením fólií</t>
  </si>
  <si>
    <t>https://podminky.urs.cz/item/CS_URS_2022_02/783000125</t>
  </si>
  <si>
    <t>vyplne</t>
  </si>
  <si>
    <t>58124844</t>
  </si>
  <si>
    <t>fólie pro malířské potřeby zakrývací tl 25µ 4x5m</t>
  </si>
  <si>
    <t>91,2*1,05 "Přepočtené koeficientem množství</t>
  </si>
  <si>
    <t>783009421</t>
  </si>
  <si>
    <t>Bezpečnostní šrafování stěnových nebo podlahových hran</t>
  </si>
  <si>
    <t>https://podminky.urs.cz/item/CS_URS_2022_02/783009421</t>
  </si>
  <si>
    <t>schody v průčelí</t>
  </si>
  <si>
    <t>2*(2*2,5)</t>
  </si>
  <si>
    <t>783301303</t>
  </si>
  <si>
    <t>Bezoplachové odrezivění zámečnických konstrukcí</t>
  </si>
  <si>
    <t>https://podminky.urs.cz/item/CS_URS_2022_02/783301303</t>
  </si>
  <si>
    <t>zabradli u vstupu</t>
  </si>
  <si>
    <t>2*(2*0,8)*2</t>
  </si>
  <si>
    <t>783304100</t>
  </si>
  <si>
    <t>Provedení základního jednonásobného nátěru zámečnických konstrukcí</t>
  </si>
  <si>
    <t>https://podminky.urs.cz/item/CS_URS_2022_02/783304100</t>
  </si>
  <si>
    <t>783803140</t>
  </si>
  <si>
    <t>Provedení penetračního nátěru lícového zdiva</t>
  </si>
  <si>
    <t>https://podminky.urs.cz/item/CS_URS_2022_02/783803140</t>
  </si>
  <si>
    <t>58124967</t>
  </si>
  <si>
    <t>hmota nátěrová silikátová penetrační</t>
  </si>
  <si>
    <t>litr</t>
  </si>
  <si>
    <t>210,14*0,4</t>
  </si>
  <si>
    <t>783806815</t>
  </si>
  <si>
    <t>Odstranění nátěrů z omítek tlakovou vodou</t>
  </si>
  <si>
    <t>https://podminky.urs.cz/item/CS_URS_2022_02/783806815</t>
  </si>
  <si>
    <t>očištění celkové plochy</t>
  </si>
  <si>
    <t>(32+32+11,3+11,3)*10</t>
  </si>
  <si>
    <t>783827505</t>
  </si>
  <si>
    <t>Krycí dvojnásobný silikonový nátěr lícového zdiva</t>
  </si>
  <si>
    <t>https://podminky.urs.cz/item/CS_URS_2022_02/783827505</t>
  </si>
  <si>
    <t>783827509</t>
  </si>
  <si>
    <t>Příplatek k cenám dvojnásobného nátěru lícového zdiva za biocidní přísadu</t>
  </si>
  <si>
    <t>https://podminky.urs.cz/item/CS_URS_2022_02/783827509</t>
  </si>
  <si>
    <t>783897603</t>
  </si>
  <si>
    <t>Příplatek k cenám dvojnásobného krycího nátěru omítek za provedení styku 2 barev</t>
  </si>
  <si>
    <t>https://podminky.urs.cz/item/CS_URS_2022_02/783897603</t>
  </si>
  <si>
    <t>783897611</t>
  </si>
  <si>
    <t>Příplatek k cenám dvojnásobného krycího nátěru omítek za barevné provedení v odstínu středně sytém</t>
  </si>
  <si>
    <t>https://podminky.urs.cz/item/CS_URS_2022_02/783897611</t>
  </si>
  <si>
    <t>783901551</t>
  </si>
  <si>
    <t>Omytí tlakovou vodou betonových podlah před provedením nátěru</t>
  </si>
  <si>
    <t>https://podminky.urs.cz/item/CS_URS_2022_02/783901551</t>
  </si>
  <si>
    <t>vstupní schody</t>
  </si>
  <si>
    <t>(3*5)*2</t>
  </si>
  <si>
    <t>SO 02.5 - Plocha pro kolo...</t>
  </si>
  <si>
    <t>plocha pro kolostavy</t>
  </si>
  <si>
    <t>11*2*0,5</t>
  </si>
  <si>
    <t>11*2</t>
  </si>
  <si>
    <t>pasy pro kolostavy</t>
  </si>
  <si>
    <t>0,3*0,3*11</t>
  </si>
  <si>
    <t>0,3*11*2+0,3*0,3*2</t>
  </si>
  <si>
    <t>plocha pod kolostavy</t>
  </si>
  <si>
    <t>22*1,05 "Přepočtené koeficientem množství</t>
  </si>
  <si>
    <t>59217037</t>
  </si>
  <si>
    <t>obrubník betonový parkový přírodní 500x50x200mm</t>
  </si>
  <si>
    <t>11*1,02 "Přepočtené koeficientem množství</t>
  </si>
  <si>
    <t>15,4*19 "Přepočtené koeficientem množství</t>
  </si>
  <si>
    <t>998223011</t>
  </si>
  <si>
    <t>Přesun hmot pro pozemní komunikace s krytem dlážděným</t>
  </si>
  <si>
    <t>https://podminky.urs.cz/item/CS_URS_2022_02/998223011</t>
  </si>
  <si>
    <t>711161273</t>
  </si>
  <si>
    <t>Provedení izolace proti zemní vlhkosti svislé z nopové fólie</t>
  </si>
  <si>
    <t>https://podminky.urs.cz/item/CS_URS_2022_02/711161273</t>
  </si>
  <si>
    <t>u steny objektu</t>
  </si>
  <si>
    <t>11*0,5</t>
  </si>
  <si>
    <t>28323005</t>
  </si>
  <si>
    <t>fólie profilovaná (nopová) drenážní HDPE s výškou nopů 8mm</t>
  </si>
  <si>
    <t>5,5*1,221 "Přepočtené koeficientem množství</t>
  </si>
  <si>
    <t>711199098</t>
  </si>
  <si>
    <t>Příplatek k izolacím proti zemní vlhkosti za plochu do 10 m2 nopovou fólií</t>
  </si>
  <si>
    <t>https://podminky.urs.cz/item/CS_URS_2022_02/711199098</t>
  </si>
  <si>
    <t>SO 02.6 - oprava střechy</t>
  </si>
  <si>
    <t xml:space="preserve">    765 - Krytina skládaná</t>
  </si>
  <si>
    <t>2,543*19 "Přepočtené koeficientem množství</t>
  </si>
  <si>
    <t>762341210</t>
  </si>
  <si>
    <t>Montáž bednění střech rovných a šikmých sklonu do 60° z hrubých prken na sraz tl do 32 mm</t>
  </si>
  <si>
    <t>https://podminky.urs.cz/item/CS_URS_2022_02/762341210</t>
  </si>
  <si>
    <t>předpoklad 10% plochy</t>
  </si>
  <si>
    <t>498*0,1</t>
  </si>
  <si>
    <t>60511081</t>
  </si>
  <si>
    <t>řezivo jehličnaté středové smrk tl 18-32mm dl 4-5m</t>
  </si>
  <si>
    <t>49,8*0,032*1,1</t>
  </si>
  <si>
    <t>998762202</t>
  </si>
  <si>
    <t>Přesun hmot procentní pro kce tesařské v objektech v přes 6 do 12 m</t>
  </si>
  <si>
    <t>https://podminky.urs.cz/item/CS_URS_2022_02/998762202</t>
  </si>
  <si>
    <t>764001843</t>
  </si>
  <si>
    <t>Demontáž krytiny ze šablon k dalšímu použití</t>
  </si>
  <si>
    <t>https://podminky.urs.cz/item/CS_URS_2022_02/764001843</t>
  </si>
  <si>
    <t>Poznámka k položce:_x000D_
Poznámka k položce: předpoklad demontaže krytiny v místech viditelne degradace podbiti pro lokalni vyspraveni a opětovne zaklopeni do 30% plochy</t>
  </si>
  <si>
    <t>498*0,3 "Přepočtené koeficientem množství</t>
  </si>
  <si>
    <t>764001861</t>
  </si>
  <si>
    <t>Demontáž hřebene z hřebenáčů do suti</t>
  </si>
  <si>
    <t>https://podminky.urs.cz/item/CS_URS_2022_02/764001861</t>
  </si>
  <si>
    <t>hlavni hreben</t>
  </si>
  <si>
    <t>16,5+16,5</t>
  </si>
  <si>
    <t>pricny hreben</t>
  </si>
  <si>
    <t>7+7</t>
  </si>
  <si>
    <t>montaz lokalne odebrane krytiny</t>
  </si>
  <si>
    <t>149,4</t>
  </si>
  <si>
    <t>montaz krytiny k doplneni</t>
  </si>
  <si>
    <t>vlnitý Al plechová krytina pro dolnění střešní krytiny po ubourání komínu</t>
  </si>
  <si>
    <t>764101151</t>
  </si>
  <si>
    <t>Montáž krytiny střechy rovné ze šablon do 4 ks/m2 do 30°</t>
  </si>
  <si>
    <t>https://podminky.urs.cz/item/CS_URS_2022_02/764101151</t>
  </si>
  <si>
    <t>předpoklad poničené krytiny pro výměnu</t>
  </si>
  <si>
    <t>vlnitý Al plechová krytina pro výměnu poškozených stávajících částí</t>
  </si>
  <si>
    <t>764221415</t>
  </si>
  <si>
    <t>Oplechování nevětraného hřebene z Al plechu s hřebenovým plechem rš 400 mm</t>
  </si>
  <si>
    <t>https://podminky.urs.cz/item/CS_URS_2022_02/764221415</t>
  </si>
  <si>
    <t>764221466</t>
  </si>
  <si>
    <t>Oplechování úžlabí z Al plechu rš 500 mm</t>
  </si>
  <si>
    <t>https://podminky.urs.cz/item/CS_URS_2022_02/764221466</t>
  </si>
  <si>
    <t>764221476</t>
  </si>
  <si>
    <t>Příplatek za provedení úžlabí z Al plechu v plechové krytině</t>
  </si>
  <si>
    <t>https://podminky.urs.cz/item/CS_URS_2022_02/764221476</t>
  </si>
  <si>
    <t>764222433</t>
  </si>
  <si>
    <t>Oplechování rovné okapové hrany z Al plechu rš 250 mm</t>
  </si>
  <si>
    <t>https://podminky.urs.cz/item/CS_URS_2022_02/764222433</t>
  </si>
  <si>
    <t>764223452</t>
  </si>
  <si>
    <t>Střešní výlez pro krytinu skládanou nebo plechovou z Al plechu</t>
  </si>
  <si>
    <t>https://podminky.urs.cz/item/CS_URS_2022_02/764223452</t>
  </si>
  <si>
    <t>764511603</t>
  </si>
  <si>
    <t>Žlab podokapní půlkruhový z Pz s povrchovou úpravou rš 400 mm</t>
  </si>
  <si>
    <t>https://podminky.urs.cz/item/CS_URS_2022_02/764511603</t>
  </si>
  <si>
    <t>764511623</t>
  </si>
  <si>
    <t>Roh nebo kout půlkruhového podokapního žlabu z Pz s povrchovou úpravou rš 400 mm</t>
  </si>
  <si>
    <t>https://podminky.urs.cz/item/CS_URS_2022_02/764511623</t>
  </si>
  <si>
    <t>764511644</t>
  </si>
  <si>
    <t>Kotlík oválný (trychtýřový) pro podokapní žlaby z Pz s povrchovou úpravou 400/100 mm</t>
  </si>
  <si>
    <t>https://podminky.urs.cz/item/CS_URS_2022_02/764511644</t>
  </si>
  <si>
    <t>764 03</t>
  </si>
  <si>
    <t>Uprava stavajicich odvětrávacích hlavic výměnou vrchní a průchozí části, včetně napojení na systém odvětrání v půdním prostoru</t>
  </si>
  <si>
    <t>Přesun hmot procentní pro konstrukce klempířské v objektech v přes 6 do 12 m</t>
  </si>
  <si>
    <t>765</t>
  </si>
  <si>
    <t>Krytina skládaná</t>
  </si>
  <si>
    <t>765135202</t>
  </si>
  <si>
    <t>Montáž střešních doplňků vlnité vláknocementové krytiny pl přes 0,2 m2</t>
  </si>
  <si>
    <t>https://podminky.urs.cz/item/CS_URS_2022_02/765135202</t>
  </si>
  <si>
    <t>doplnění větracích turbín při krajích objektu, umístěných u hřebene pro odvod par z půdního protoru</t>
  </si>
  <si>
    <t>55381011</t>
  </si>
  <si>
    <t>turbína ventilační Al kompletní hlavice stavitelný krk se základnou do D 350mm</t>
  </si>
  <si>
    <t>765142915</t>
  </si>
  <si>
    <t>Vyspravení z vlnitých nebo trapézových polykarbonátových desek sklonu přes 25°</t>
  </si>
  <si>
    <t>https://podminky.urs.cz/item/CS_URS_2022_02/765142915</t>
  </si>
  <si>
    <t>765191901</t>
  </si>
  <si>
    <t>Demontáž pojistné hydroizolační fólie kladené ve sklonu do 30°</t>
  </si>
  <si>
    <t>https://podminky.urs.cz/item/CS_URS_2022_02/765191901</t>
  </si>
  <si>
    <t>765192001</t>
  </si>
  <si>
    <t>Nouzové (provizorní) zakrytí střechy plachtou</t>
  </si>
  <si>
    <t>https://podminky.urs.cz/item/CS_URS_2022_02/765192001</t>
  </si>
  <si>
    <t>plocha podbiti - prumerna hl. v ramci sklonu je urcena 0,8m</t>
  </si>
  <si>
    <t>stit od prijezdu</t>
  </si>
  <si>
    <t>(7,2+7,2)*0,8</t>
  </si>
  <si>
    <t>stit zadni</t>
  </si>
  <si>
    <t>plocha od silnice</t>
  </si>
  <si>
    <t>(10,5+0,5+7+7+0,5+10,5)*0,8</t>
  </si>
  <si>
    <t>pocha od koleji</t>
  </si>
  <si>
    <t>(10,5+0,5+7+70,5+10,5)*0,8</t>
  </si>
  <si>
    <t>Mezisoučet</t>
  </si>
  <si>
    <t>navyseni plochy v ramci krokvi vaznic - 1,5</t>
  </si>
  <si>
    <t>131,04*0,5</t>
  </si>
  <si>
    <t>196,56*3 "Přepočtené koeficientem množství</t>
  </si>
  <si>
    <t>783106801</t>
  </si>
  <si>
    <t>Odstranění nátěrů z truhlářských konstrukcí obroušením</t>
  </si>
  <si>
    <t>https://podminky.urs.cz/item/CS_URS_2022_02/783106801</t>
  </si>
  <si>
    <t>783122101</t>
  </si>
  <si>
    <t>Lokální tmelení truhlářských konstrukcí včetně přebroušení disperzním tmelem plochy do 10%</t>
  </si>
  <si>
    <t>https://podminky.urs.cz/item/CS_URS_2022_02/783122101</t>
  </si>
  <si>
    <t>783201403</t>
  </si>
  <si>
    <t>Oprášení tesařských konstrukcí před provedením nátěru</t>
  </si>
  <si>
    <t>https://podminky.urs.cz/item/CS_URS_2022_02/783201403</t>
  </si>
  <si>
    <t>plocha podbiti+krokve</t>
  </si>
  <si>
    <t>498*1,3</t>
  </si>
  <si>
    <t>vaznice</t>
  </si>
  <si>
    <t>28*(0,2+0,15+0,15)</t>
  </si>
  <si>
    <t>pozednice</t>
  </si>
  <si>
    <t>28*(0,2+0,2+0,2)</t>
  </si>
  <si>
    <t>nosná kce + deleni plochy</t>
  </si>
  <si>
    <t>5*(11*4,5)/2</t>
  </si>
  <si>
    <t>783214121</t>
  </si>
  <si>
    <t>Sanační biocidní ošetření stříkáním tesařských konstrukcí zabudovaných do konstrukce</t>
  </si>
  <si>
    <t>https://podminky.urs.cz/item/CS_URS_2022_02/783214121</t>
  </si>
  <si>
    <t>783501513</t>
  </si>
  <si>
    <t>Omytí krytiny před provedením nátěru sklonu přes 10 do 30° tlakovou vodou</t>
  </si>
  <si>
    <t>https://podminky.urs.cz/item/CS_URS_2022_02/783501513</t>
  </si>
  <si>
    <t>plocha strechy - zamereno na miste</t>
  </si>
  <si>
    <t>783506811</t>
  </si>
  <si>
    <t>Odstranění nátěru z krytiny sklonu přes 10 do 30° obroušením</t>
  </si>
  <si>
    <t>https://podminky.urs.cz/item/CS_URS_2022_02/783506811</t>
  </si>
  <si>
    <t>783517001</t>
  </si>
  <si>
    <t>Krycí jednonásobný syntetický standardní nátěr krytiny z plechu sklonu do 10°</t>
  </si>
  <si>
    <t>https://podminky.urs.cz/item/CS_URS_2022_02/783517001</t>
  </si>
  <si>
    <t>783591101</t>
  </si>
  <si>
    <t>Příplatek k ceně jednonásobného nátěru krytiny za sklon přes 10 do 30°</t>
  </si>
  <si>
    <t>https://podminky.urs.cz/item/CS_URS_2022_02/783591101</t>
  </si>
  <si>
    <t>SO 02.7 - Osazení kamerov...</t>
  </si>
  <si>
    <t>742110003</t>
  </si>
  <si>
    <t>Montáž trubek pro slaboproud plastových ohebných uložených volně na příchytky</t>
  </si>
  <si>
    <t>https://podminky.urs.cz/item/CS_URS_2022_02/742110003</t>
  </si>
  <si>
    <t>pro zapraveni do steny</t>
  </si>
  <si>
    <t>177-36</t>
  </si>
  <si>
    <t>34571052</t>
  </si>
  <si>
    <t>trubka elektroinstalační ohebná EN 500 86-1141 (chránička) D 28,4 /34,5mm</t>
  </si>
  <si>
    <t>742110041</t>
  </si>
  <si>
    <t>Montáž lišt vkládacích pro slaboproud</t>
  </si>
  <si>
    <t>https://podminky.urs.cz/item/CS_URS_2022_02/742110041</t>
  </si>
  <si>
    <t>Poznámka k položce:_x000D_
Poznámka k položce: kabelaz bude v opravovanych prostorach zadrazkovano, ve sluzebnich prostorach bude v ramci snizeni prasnosti vedeno v listach</t>
  </si>
  <si>
    <t>v technických nedotčených prostorách</t>
  </si>
  <si>
    <t>4+4+22+6</t>
  </si>
  <si>
    <t>34571002</t>
  </si>
  <si>
    <t>lišta elektroinstalační hranatá PVC 60x40mm</t>
  </si>
  <si>
    <t>36*1,05 "Přepočtené koeficientem množství</t>
  </si>
  <si>
    <t>742121001</t>
  </si>
  <si>
    <t>Montáž kabelů sdělovacích pro vnitřní rozvody do 15 žil</t>
  </si>
  <si>
    <t>https://podminky.urs.cz/item/CS_URS_2022_02/742121001</t>
  </si>
  <si>
    <t>kabelaz pro vnitrni kamerovy systemy</t>
  </si>
  <si>
    <t>kamery wc</t>
  </si>
  <si>
    <t>10+4+(25+5)+2</t>
  </si>
  <si>
    <t>10+4+(22+5)+2</t>
  </si>
  <si>
    <t>kamery cekarna</t>
  </si>
  <si>
    <t>10+4+(18+6)+2</t>
  </si>
  <si>
    <t>10+4+(20+6+3+3)+2</t>
  </si>
  <si>
    <t>74240006</t>
  </si>
  <si>
    <t>Kabel sdělovací LAN TWIN FTP-R, Cat5e, černý</t>
  </si>
  <si>
    <t>177*1,05 "Přepočtené koeficientem množství</t>
  </si>
  <si>
    <t>uprava a nutne doplnění RACKu pro zapojení kamer</t>
  </si>
  <si>
    <t>742 04</t>
  </si>
  <si>
    <t>zajištění dopojení kamer do SW systemu</t>
  </si>
  <si>
    <t>742230004</t>
  </si>
  <si>
    <t>Montáž vnitřní kamery</t>
  </si>
  <si>
    <t>https://podminky.urs.cz/item/CS_URS_2022_02/742230004</t>
  </si>
  <si>
    <t>742 02</t>
  </si>
  <si>
    <t>dodávka kamery do prostor WC</t>
  </si>
  <si>
    <t>742 03</t>
  </si>
  <si>
    <t>dodávka kamery do prostor čekárny</t>
  </si>
  <si>
    <t>74250005</t>
  </si>
  <si>
    <t>Průraz zdivem a zapravení</t>
  </si>
  <si>
    <t>https://podminky.urs.cz/item/CS_URS_2022_02/74250005</t>
  </si>
  <si>
    <t>74240005</t>
  </si>
  <si>
    <t>Patchcord UTP RJ45/45 cat6 1m grey</t>
  </si>
  <si>
    <t>SO 04 -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</si>
  <si>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</si>
  <si>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</si>
  <si>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</si>
  <si>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</si>
  <si>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OST - Ostatní</t>
  </si>
  <si>
    <t>Vedlejší rozpočtové náklady</t>
  </si>
  <si>
    <t>VRN1</t>
  </si>
  <si>
    <t>Průzkumné, geodetické a projektové práce</t>
  </si>
  <si>
    <t>01000100</t>
  </si>
  <si>
    <t>Zajištění průkazu protokolu UTZ části elektroinstalace</t>
  </si>
  <si>
    <t>https://podminky.urs.cz/item/CS_URS_2022_02/01000100</t>
  </si>
  <si>
    <t>010001000</t>
  </si>
  <si>
    <t>vytvoření dokumentace skutečného provedení pro zajištění protokolu UTZ</t>
  </si>
  <si>
    <t>Kpl</t>
  </si>
  <si>
    <t>https://podminky.urs.cz/item/CS_URS_2022_02/010001000</t>
  </si>
  <si>
    <t>VRN3</t>
  </si>
  <si>
    <t>Zařízení staveniště</t>
  </si>
  <si>
    <t>030001000</t>
  </si>
  <si>
    <t>https://podminky.urs.cz/item/CS_URS_2022_02/030001000</t>
  </si>
  <si>
    <t>VRN7</t>
  </si>
  <si>
    <t>Provozní vlivy</t>
  </si>
  <si>
    <t>070001000</t>
  </si>
  <si>
    <t>https://podminky.urs.cz/item/CS_URS_2022_02/070001000</t>
  </si>
  <si>
    <t>OST</t>
  </si>
  <si>
    <t>Ostatní</t>
  </si>
  <si>
    <t>999000001</t>
  </si>
  <si>
    <t>nutné zábory ploch</t>
  </si>
  <si>
    <t>262144</t>
  </si>
  <si>
    <t>https://podminky.urs.cz/item/CS_URS_2022_02/999000001</t>
  </si>
  <si>
    <t>999000002</t>
  </si>
  <si>
    <t>Vytýčení kabelů správců</t>
  </si>
  <si>
    <t>https://podminky.urs.cz/item/CS_URS_2022_02/999000002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</si>
</sst>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23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8" xfId="0" applyFont="1" applyFill="1" applyBorder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742121001" TargetMode="External"/><Relationship Id="rId2" Type="http://schemas.openxmlformats.org/officeDocument/2006/relationships/hyperlink" Target="https://podminky.urs.cz/item/CS_URS_2022_02/742110041" TargetMode="External"/><Relationship Id="rId1" Type="http://schemas.openxmlformats.org/officeDocument/2006/relationships/hyperlink" Target="https://podminky.urs.cz/item/CS_URS_2022_02/742110003" TargetMode="External"/><Relationship Id="rId6" Type="http://schemas.openxmlformats.org/officeDocument/2006/relationships/drawing" Target="../drawings/drawing10.xml"/><Relationship Id="rId5" Type="http://schemas.openxmlformats.org/officeDocument/2006/relationships/hyperlink" Target="https://podminky.urs.cz/item/CS_URS_2022_02/74250005" TargetMode="External"/><Relationship Id="rId4" Type="http://schemas.openxmlformats.org/officeDocument/2006/relationships/hyperlink" Target="https://podminky.urs.cz/item/CS_URS_2022_02/742230004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030001000" TargetMode="External"/><Relationship Id="rId7" Type="http://schemas.openxmlformats.org/officeDocument/2006/relationships/drawing" Target="../drawings/drawing11.xml"/><Relationship Id="rId2" Type="http://schemas.openxmlformats.org/officeDocument/2006/relationships/hyperlink" Target="https://podminky.urs.cz/item/CS_URS_2022_02/010001000" TargetMode="External"/><Relationship Id="rId1" Type="http://schemas.openxmlformats.org/officeDocument/2006/relationships/hyperlink" Target="https://podminky.urs.cz/item/CS_URS_2022_02/01000100" TargetMode="External"/><Relationship Id="rId6" Type="http://schemas.openxmlformats.org/officeDocument/2006/relationships/hyperlink" Target="https://podminky.urs.cz/item/CS_URS_2022_02/999000002" TargetMode="External"/><Relationship Id="rId5" Type="http://schemas.openxmlformats.org/officeDocument/2006/relationships/hyperlink" Target="https://podminky.urs.cz/item/CS_URS_2022_02/999000001" TargetMode="External"/><Relationship Id="rId4" Type="http://schemas.openxmlformats.org/officeDocument/2006/relationships/hyperlink" Target="https://podminky.urs.cz/item/CS_URS_2022_02/070001000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981011414" TargetMode="External"/><Relationship Id="rId13" Type="http://schemas.openxmlformats.org/officeDocument/2006/relationships/hyperlink" Target="https://podminky.urs.cz/item/CS_URS_2022_02/997013501" TargetMode="External"/><Relationship Id="rId18" Type="http://schemas.openxmlformats.org/officeDocument/2006/relationships/hyperlink" Target="https://podminky.urs.cz/item/CS_URS_2022_02/722173115" TargetMode="External"/><Relationship Id="rId26" Type="http://schemas.openxmlformats.org/officeDocument/2006/relationships/hyperlink" Target="https://podminky.urs.cz/item/CS_URS_2022_02/764002811" TargetMode="External"/><Relationship Id="rId3" Type="http://schemas.openxmlformats.org/officeDocument/2006/relationships/hyperlink" Target="https://podminky.urs.cz/item/CS_URS_2022_02/181411121" TargetMode="External"/><Relationship Id="rId21" Type="http://schemas.openxmlformats.org/officeDocument/2006/relationships/hyperlink" Target="https://podminky.urs.cz/item/CS_URS_2022_02/722249124" TargetMode="External"/><Relationship Id="rId7" Type="http://schemas.openxmlformats.org/officeDocument/2006/relationships/hyperlink" Target="https://podminky.urs.cz/item/CS_URS_2022_02/965049112" TargetMode="External"/><Relationship Id="rId12" Type="http://schemas.openxmlformats.org/officeDocument/2006/relationships/hyperlink" Target="https://podminky.urs.cz/item/CS_URS_2022_02/997006002" TargetMode="External"/><Relationship Id="rId17" Type="http://schemas.openxmlformats.org/officeDocument/2006/relationships/hyperlink" Target="https://podminky.urs.cz/item/CS_URS_2022_02/712300832" TargetMode="External"/><Relationship Id="rId25" Type="http://schemas.openxmlformats.org/officeDocument/2006/relationships/hyperlink" Target="https://podminky.urs.cz/item/CS_URS_2022_02/764002801" TargetMode="External"/><Relationship Id="rId2" Type="http://schemas.openxmlformats.org/officeDocument/2006/relationships/hyperlink" Target="https://podminky.urs.cz/item/CS_URS_2022_02/181351103" TargetMode="External"/><Relationship Id="rId16" Type="http://schemas.openxmlformats.org/officeDocument/2006/relationships/hyperlink" Target="https://podminky.urs.cz/item/CS_URS_2022_02/997013631" TargetMode="External"/><Relationship Id="rId20" Type="http://schemas.openxmlformats.org/officeDocument/2006/relationships/hyperlink" Target="https://podminky.urs.cz/item/CS_URS_2022_02/722231203" TargetMode="External"/><Relationship Id="rId29" Type="http://schemas.openxmlformats.org/officeDocument/2006/relationships/hyperlink" Target="https://podminky.urs.cz/item/CS_URS_2022_02/767996703" TargetMode="External"/><Relationship Id="rId1" Type="http://schemas.openxmlformats.org/officeDocument/2006/relationships/hyperlink" Target="https://podminky.urs.cz/item/CS_URS_2022_02/174101101" TargetMode="External"/><Relationship Id="rId6" Type="http://schemas.openxmlformats.org/officeDocument/2006/relationships/hyperlink" Target="https://podminky.urs.cz/item/CS_URS_2022_02/965042241" TargetMode="External"/><Relationship Id="rId11" Type="http://schemas.openxmlformats.org/officeDocument/2006/relationships/hyperlink" Target="https://podminky.urs.cz/item/CS_URS_2022_02/997002611" TargetMode="External"/><Relationship Id="rId24" Type="http://schemas.openxmlformats.org/officeDocument/2006/relationships/hyperlink" Target="https://podminky.urs.cz/item/CS_URS_2022_02/762751820" TargetMode="External"/><Relationship Id="rId5" Type="http://schemas.openxmlformats.org/officeDocument/2006/relationships/hyperlink" Target="https://podminky.urs.cz/item/CS_URS_2022_02/962032641.X" TargetMode="External"/><Relationship Id="rId15" Type="http://schemas.openxmlformats.org/officeDocument/2006/relationships/hyperlink" Target="https://podminky.urs.cz/item/CS_URS_2022_02/997006551" TargetMode="External"/><Relationship Id="rId23" Type="http://schemas.openxmlformats.org/officeDocument/2006/relationships/hyperlink" Target="https://podminky.urs.cz/item/CS_URS_2022_02/762341811" TargetMode="External"/><Relationship Id="rId28" Type="http://schemas.openxmlformats.org/officeDocument/2006/relationships/hyperlink" Target="https://podminky.urs.cz/item/CS_URS_2022_02/764004801" TargetMode="External"/><Relationship Id="rId10" Type="http://schemas.openxmlformats.org/officeDocument/2006/relationships/hyperlink" Target="https://podminky.urs.cz/item/CS_URS_2022_02/997%2003" TargetMode="External"/><Relationship Id="rId19" Type="http://schemas.openxmlformats.org/officeDocument/2006/relationships/hyperlink" Target="https://podminky.urs.cz/item/CS_URS_2022_02/722230103" TargetMode="External"/><Relationship Id="rId4" Type="http://schemas.openxmlformats.org/officeDocument/2006/relationships/hyperlink" Target="https://podminky.urs.cz/item/CS_URS_2022_02/962032641" TargetMode="External"/><Relationship Id="rId9" Type="http://schemas.openxmlformats.org/officeDocument/2006/relationships/hyperlink" Target="https://podminky.urs.cz/item/CS_URS_2022_02/997%2001" TargetMode="External"/><Relationship Id="rId14" Type="http://schemas.openxmlformats.org/officeDocument/2006/relationships/hyperlink" Target="https://podminky.urs.cz/item/CS_URS_2022_02/997013509" TargetMode="External"/><Relationship Id="rId22" Type="http://schemas.openxmlformats.org/officeDocument/2006/relationships/hyperlink" Target="https://podminky.urs.cz/item/CS_URS_2022_02/722263206" TargetMode="External"/><Relationship Id="rId27" Type="http://schemas.openxmlformats.org/officeDocument/2006/relationships/hyperlink" Target="https://podminky.urs.cz/item/CS_URS_2022_02/764002871" TargetMode="External"/><Relationship Id="rId30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275351122" TargetMode="External"/><Relationship Id="rId13" Type="http://schemas.openxmlformats.org/officeDocument/2006/relationships/hyperlink" Target="https://podminky.urs.cz/item/CS_URS_2022_02/741210531" TargetMode="External"/><Relationship Id="rId18" Type="http://schemas.openxmlformats.org/officeDocument/2006/relationships/hyperlink" Target="https://podminky.urs.cz/item/CS_URS_2022_02/348401350" TargetMode="External"/><Relationship Id="rId3" Type="http://schemas.openxmlformats.org/officeDocument/2006/relationships/hyperlink" Target="https://podminky.urs.cz/item/CS_URS_2022_02/274351121" TargetMode="External"/><Relationship Id="rId7" Type="http://schemas.openxmlformats.org/officeDocument/2006/relationships/hyperlink" Target="https://podminky.urs.cz/item/CS_URS_2022_02/275351121" TargetMode="External"/><Relationship Id="rId12" Type="http://schemas.openxmlformats.org/officeDocument/2006/relationships/hyperlink" Target="https://podminky.urs.cz/item/CS_URS_2022_02/741120101" TargetMode="External"/><Relationship Id="rId17" Type="http://schemas.openxmlformats.org/officeDocument/2006/relationships/hyperlink" Target="https://podminky.urs.cz/item/CS_URS_2022_02/348401130" TargetMode="External"/><Relationship Id="rId2" Type="http://schemas.openxmlformats.org/officeDocument/2006/relationships/hyperlink" Target="https://podminky.urs.cz/item/CS_URS_2022_02/274321411" TargetMode="External"/><Relationship Id="rId16" Type="http://schemas.openxmlformats.org/officeDocument/2006/relationships/hyperlink" Target="https://podminky.urs.cz/item/CS_URS_2022_02/348101210" TargetMode="External"/><Relationship Id="rId1" Type="http://schemas.openxmlformats.org/officeDocument/2006/relationships/hyperlink" Target="https://podminky.urs.cz/item/CS_URS_2022_02/174101101" TargetMode="External"/><Relationship Id="rId6" Type="http://schemas.openxmlformats.org/officeDocument/2006/relationships/hyperlink" Target="https://podminky.urs.cz/item/CS_URS_2022_02/275313711" TargetMode="External"/><Relationship Id="rId11" Type="http://schemas.openxmlformats.org/officeDocument/2006/relationships/hyperlink" Target="https://podminky.urs.cz/item/CS_URS_2022_02/998225111" TargetMode="External"/><Relationship Id="rId5" Type="http://schemas.openxmlformats.org/officeDocument/2006/relationships/hyperlink" Target="https://podminky.urs.cz/item/CS_URS_2022_02/274361821" TargetMode="External"/><Relationship Id="rId15" Type="http://schemas.openxmlformats.org/officeDocument/2006/relationships/hyperlink" Target="https://podminky.urs.cz/item/CS_URS_2022_02/767122112" TargetMode="External"/><Relationship Id="rId10" Type="http://schemas.openxmlformats.org/officeDocument/2006/relationships/hyperlink" Target="https://podminky.urs.cz/item/CS_URS_2022_02/916331112" TargetMode="External"/><Relationship Id="rId19" Type="http://schemas.openxmlformats.org/officeDocument/2006/relationships/drawing" Target="../drawings/drawing3.xml"/><Relationship Id="rId4" Type="http://schemas.openxmlformats.org/officeDocument/2006/relationships/hyperlink" Target="https://podminky.urs.cz/item/CS_URS_2022_02/274351122" TargetMode="External"/><Relationship Id="rId9" Type="http://schemas.openxmlformats.org/officeDocument/2006/relationships/hyperlink" Target="https://podminky.urs.cz/item/CS_URS_2022_02/916131213" TargetMode="External"/><Relationship Id="rId14" Type="http://schemas.openxmlformats.org/officeDocument/2006/relationships/hyperlink" Target="https://podminky.urs.cz/item/CS_URS_2022_02/764101131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632481213" TargetMode="External"/><Relationship Id="rId117" Type="http://schemas.openxmlformats.org/officeDocument/2006/relationships/hyperlink" Target="https://podminky.urs.cz/item/CS_URS_2022_02/735000912" TargetMode="External"/><Relationship Id="rId21" Type="http://schemas.openxmlformats.org/officeDocument/2006/relationships/hyperlink" Target="https://podminky.urs.cz/item/CS_URS_2022_02/631311116" TargetMode="External"/><Relationship Id="rId42" Type="http://schemas.openxmlformats.org/officeDocument/2006/relationships/hyperlink" Target="https://podminky.urs.cz/item/CS_URS_2022_02/997002611" TargetMode="External"/><Relationship Id="rId47" Type="http://schemas.openxmlformats.org/officeDocument/2006/relationships/hyperlink" Target="https://podminky.urs.cz/item/CS_URS_2022_02/997013511" TargetMode="External"/><Relationship Id="rId63" Type="http://schemas.openxmlformats.org/officeDocument/2006/relationships/hyperlink" Target="https://podminky.urs.cz/item/CS_URS_2022_02/721274103" TargetMode="External"/><Relationship Id="rId68" Type="http://schemas.openxmlformats.org/officeDocument/2006/relationships/hyperlink" Target="https://podminky.urs.cz/item/CS_URS_2022_02/722130913" TargetMode="External"/><Relationship Id="rId84" Type="http://schemas.openxmlformats.org/officeDocument/2006/relationships/hyperlink" Target="https://podminky.urs.cz/item/CS_URS_2022_02/725121525" TargetMode="External"/><Relationship Id="rId89" Type="http://schemas.openxmlformats.org/officeDocument/2006/relationships/hyperlink" Target="https://podminky.urs.cz/item/CS_URS_2022_02/725331111" TargetMode="External"/><Relationship Id="rId112" Type="http://schemas.openxmlformats.org/officeDocument/2006/relationships/hyperlink" Target="https://podminky.urs.cz/item/CS_URS_2022_02/734221552" TargetMode="External"/><Relationship Id="rId133" Type="http://schemas.openxmlformats.org/officeDocument/2006/relationships/hyperlink" Target="https://podminky.urs.cz/item/CS_URS_2022_02/741311004" TargetMode="External"/><Relationship Id="rId138" Type="http://schemas.openxmlformats.org/officeDocument/2006/relationships/hyperlink" Target="https://podminky.urs.cz/item/CS_URS_2022_02/998741201" TargetMode="External"/><Relationship Id="rId154" Type="http://schemas.openxmlformats.org/officeDocument/2006/relationships/hyperlink" Target="https://podminky.urs.cz/item/CS_URS_2022_02/766660728" TargetMode="External"/><Relationship Id="rId159" Type="http://schemas.openxmlformats.org/officeDocument/2006/relationships/hyperlink" Target="https://podminky.urs.cz/item/CS_URS_2022_02/771111011" TargetMode="External"/><Relationship Id="rId175" Type="http://schemas.openxmlformats.org/officeDocument/2006/relationships/hyperlink" Target="https://podminky.urs.cz/item/CS_URS_2022_02/781495141" TargetMode="External"/><Relationship Id="rId170" Type="http://schemas.openxmlformats.org/officeDocument/2006/relationships/hyperlink" Target="https://podminky.urs.cz/item/CS_URS_2022_02/781474112" TargetMode="External"/><Relationship Id="rId16" Type="http://schemas.openxmlformats.org/officeDocument/2006/relationships/hyperlink" Target="https://podminky.urs.cz/item/CS_URS_2022_02/612321121" TargetMode="External"/><Relationship Id="rId107" Type="http://schemas.openxmlformats.org/officeDocument/2006/relationships/hyperlink" Target="https://podminky.urs.cz/item/CS_URS_2022_02/998733201" TargetMode="External"/><Relationship Id="rId11" Type="http://schemas.openxmlformats.org/officeDocument/2006/relationships/hyperlink" Target="https://podminky.urs.cz/item/CS_URS_2022_02/342272225" TargetMode="External"/><Relationship Id="rId32" Type="http://schemas.openxmlformats.org/officeDocument/2006/relationships/hyperlink" Target="https://podminky.urs.cz/item/CS_URS_2022_02/953943211" TargetMode="External"/><Relationship Id="rId37" Type="http://schemas.openxmlformats.org/officeDocument/2006/relationships/hyperlink" Target="https://podminky.urs.cz/item/CS_URS_2022_02/974032134" TargetMode="External"/><Relationship Id="rId53" Type="http://schemas.openxmlformats.org/officeDocument/2006/relationships/hyperlink" Target="https://podminky.urs.cz/item/CS_URS_2022_02/711141559" TargetMode="External"/><Relationship Id="rId58" Type="http://schemas.openxmlformats.org/officeDocument/2006/relationships/hyperlink" Target="https://podminky.urs.cz/item/CS_URS_2022_02/721174043" TargetMode="External"/><Relationship Id="rId74" Type="http://schemas.openxmlformats.org/officeDocument/2006/relationships/hyperlink" Target="https://podminky.urs.cz/item/CS_URS_2022_02/722220231" TargetMode="External"/><Relationship Id="rId79" Type="http://schemas.openxmlformats.org/officeDocument/2006/relationships/hyperlink" Target="https://podminky.urs.cz/item/CS_URS_2022_02/722290234" TargetMode="External"/><Relationship Id="rId102" Type="http://schemas.openxmlformats.org/officeDocument/2006/relationships/hyperlink" Target="https://podminky.urs.cz/item/CS_URS_2022_02/998726211" TargetMode="External"/><Relationship Id="rId123" Type="http://schemas.openxmlformats.org/officeDocument/2006/relationships/hyperlink" Target="https://podminky.urs.cz/item/CS_URS_2022_02/348381004" TargetMode="External"/><Relationship Id="rId128" Type="http://schemas.openxmlformats.org/officeDocument/2006/relationships/hyperlink" Target="https://podminky.urs.cz/item/CS_URS_2022_02/741122642" TargetMode="External"/><Relationship Id="rId144" Type="http://schemas.openxmlformats.org/officeDocument/2006/relationships/hyperlink" Target="https://podminky.urs.cz/item/CS_URS_2022_02/751398041" TargetMode="External"/><Relationship Id="rId149" Type="http://schemas.openxmlformats.org/officeDocument/2006/relationships/hyperlink" Target="https://podminky.urs.cz/item/CS_URS_2022_02/998763401" TargetMode="External"/><Relationship Id="rId5" Type="http://schemas.openxmlformats.org/officeDocument/2006/relationships/hyperlink" Target="https://podminky.urs.cz/item/CS_URS_2022_02/167111101" TargetMode="External"/><Relationship Id="rId90" Type="http://schemas.openxmlformats.org/officeDocument/2006/relationships/hyperlink" Target="https://podminky.urs.cz/item/CS_URS_2022_02/725532114" TargetMode="External"/><Relationship Id="rId95" Type="http://schemas.openxmlformats.org/officeDocument/2006/relationships/hyperlink" Target="https://podminky.urs.cz/item/CS_URS_2022_02/725860811" TargetMode="External"/><Relationship Id="rId160" Type="http://schemas.openxmlformats.org/officeDocument/2006/relationships/hyperlink" Target="https://podminky.urs.cz/item/CS_URS_2022_02/771121011" TargetMode="External"/><Relationship Id="rId165" Type="http://schemas.openxmlformats.org/officeDocument/2006/relationships/hyperlink" Target="https://podminky.urs.cz/item/CS_URS_2022_02/998771201" TargetMode="External"/><Relationship Id="rId181" Type="http://schemas.openxmlformats.org/officeDocument/2006/relationships/hyperlink" Target="https://podminky.urs.cz/item/CS_URS_2022_02/783315101" TargetMode="External"/><Relationship Id="rId186" Type="http://schemas.openxmlformats.org/officeDocument/2006/relationships/hyperlink" Target="https://podminky.urs.cz/item/CS_URS_2022_02/784191007" TargetMode="External"/><Relationship Id="rId22" Type="http://schemas.openxmlformats.org/officeDocument/2006/relationships/hyperlink" Target="https://podminky.urs.cz/item/CS_URS_2022_02/631319011" TargetMode="External"/><Relationship Id="rId27" Type="http://schemas.openxmlformats.org/officeDocument/2006/relationships/hyperlink" Target="https://podminky.urs.cz/item/CS_URS_2022_02/634112127" TargetMode="External"/><Relationship Id="rId43" Type="http://schemas.openxmlformats.org/officeDocument/2006/relationships/hyperlink" Target="https://podminky.urs.cz/item/CS_URS_2022_02/997013211" TargetMode="External"/><Relationship Id="rId48" Type="http://schemas.openxmlformats.org/officeDocument/2006/relationships/hyperlink" Target="https://podminky.urs.cz/item/CS_URS_2022_02/997013631" TargetMode="External"/><Relationship Id="rId64" Type="http://schemas.openxmlformats.org/officeDocument/2006/relationships/hyperlink" Target="https://podminky.urs.cz/item/CS_URS_2022_02/721274121" TargetMode="External"/><Relationship Id="rId69" Type="http://schemas.openxmlformats.org/officeDocument/2006/relationships/hyperlink" Target="https://podminky.urs.cz/item/CS_URS_2022_02/722131933" TargetMode="External"/><Relationship Id="rId113" Type="http://schemas.openxmlformats.org/officeDocument/2006/relationships/hyperlink" Target="https://podminky.urs.cz/item/CS_URS_2022_02/734221682" TargetMode="External"/><Relationship Id="rId118" Type="http://schemas.openxmlformats.org/officeDocument/2006/relationships/hyperlink" Target="https://podminky.urs.cz/item/CS_URS_2022_02/735121810" TargetMode="External"/><Relationship Id="rId134" Type="http://schemas.openxmlformats.org/officeDocument/2006/relationships/hyperlink" Target="https://podminky.urs.cz/item/CS_URS_2022_02/741810002" TargetMode="External"/><Relationship Id="rId139" Type="http://schemas.openxmlformats.org/officeDocument/2006/relationships/hyperlink" Target="https://podminky.urs.cz/item/CS_URS_2022_02/742111101" TargetMode="External"/><Relationship Id="rId80" Type="http://schemas.openxmlformats.org/officeDocument/2006/relationships/hyperlink" Target="https://podminky.urs.cz/item/CS_URS_2022_02/998722201" TargetMode="External"/><Relationship Id="rId85" Type="http://schemas.openxmlformats.org/officeDocument/2006/relationships/hyperlink" Target="https://podminky.urs.cz/item/CS_URS_2022_02/725122817" TargetMode="External"/><Relationship Id="rId150" Type="http://schemas.openxmlformats.org/officeDocument/2006/relationships/hyperlink" Target="https://podminky.urs.cz/item/CS_URS_2022_02/766441811" TargetMode="External"/><Relationship Id="rId155" Type="http://schemas.openxmlformats.org/officeDocument/2006/relationships/hyperlink" Target="https://podminky.urs.cz/item/CS_URS_2022_02/766660729" TargetMode="External"/><Relationship Id="rId171" Type="http://schemas.openxmlformats.org/officeDocument/2006/relationships/hyperlink" Target="https://podminky.urs.cz/item/CS_URS_2022_02/781477115" TargetMode="External"/><Relationship Id="rId176" Type="http://schemas.openxmlformats.org/officeDocument/2006/relationships/hyperlink" Target="https://podminky.urs.cz/item/CS_URS_2022_02/781495211" TargetMode="External"/><Relationship Id="rId12" Type="http://schemas.openxmlformats.org/officeDocument/2006/relationships/hyperlink" Target="https://podminky.urs.cz/item/CS_URS_2022_02/346272256" TargetMode="External"/><Relationship Id="rId17" Type="http://schemas.openxmlformats.org/officeDocument/2006/relationships/hyperlink" Target="https://podminky.urs.cz/item/CS_URS_2022_02/612325302" TargetMode="External"/><Relationship Id="rId33" Type="http://schemas.openxmlformats.org/officeDocument/2006/relationships/hyperlink" Target="https://podminky.urs.cz/item/CS_URS_2022_02/962032240" TargetMode="External"/><Relationship Id="rId38" Type="http://schemas.openxmlformats.org/officeDocument/2006/relationships/hyperlink" Target="https://podminky.urs.cz/item/CS_URS_2022_02/974032142" TargetMode="External"/><Relationship Id="rId59" Type="http://schemas.openxmlformats.org/officeDocument/2006/relationships/hyperlink" Target="https://podminky.urs.cz/item/CS_URS_2022_02/721174045" TargetMode="External"/><Relationship Id="rId103" Type="http://schemas.openxmlformats.org/officeDocument/2006/relationships/hyperlink" Target="https://podminky.urs.cz/item/CS_URS_2022_02/733221103" TargetMode="External"/><Relationship Id="rId108" Type="http://schemas.openxmlformats.org/officeDocument/2006/relationships/hyperlink" Target="https://podminky.urs.cz/item/CS_URS_2022_02/734200821" TargetMode="External"/><Relationship Id="rId124" Type="http://schemas.openxmlformats.org/officeDocument/2006/relationships/hyperlink" Target="https://podminky.urs.cz/item/CS_URS_2022_02/741112001" TargetMode="External"/><Relationship Id="rId129" Type="http://schemas.openxmlformats.org/officeDocument/2006/relationships/hyperlink" Target="https://podminky.urs.cz/item/CS_URS_2022_02/741130001" TargetMode="External"/><Relationship Id="rId54" Type="http://schemas.openxmlformats.org/officeDocument/2006/relationships/hyperlink" Target="https://podminky.urs.cz/item/CS_URS_2022_02/713121111" TargetMode="External"/><Relationship Id="rId70" Type="http://schemas.openxmlformats.org/officeDocument/2006/relationships/hyperlink" Target="https://podminky.urs.cz/item/CS_URS_2022_02/722181221" TargetMode="External"/><Relationship Id="rId75" Type="http://schemas.openxmlformats.org/officeDocument/2006/relationships/hyperlink" Target="https://podminky.urs.cz/item/CS_URS_2022_02/722230103" TargetMode="External"/><Relationship Id="rId91" Type="http://schemas.openxmlformats.org/officeDocument/2006/relationships/hyperlink" Target="https://podminky.urs.cz/item/CS_URS_2022_02/725820801" TargetMode="External"/><Relationship Id="rId96" Type="http://schemas.openxmlformats.org/officeDocument/2006/relationships/hyperlink" Target="https://podminky.urs.cz/item/CS_URS_2022_02/725861101" TargetMode="External"/><Relationship Id="rId140" Type="http://schemas.openxmlformats.org/officeDocument/2006/relationships/hyperlink" Target="https://podminky.urs.cz/item/CS_URS_2022_02/751111131" TargetMode="External"/><Relationship Id="rId145" Type="http://schemas.openxmlformats.org/officeDocument/2006/relationships/hyperlink" Target="https://podminky.urs.cz/item/CS_URS_2022_02/751510041" TargetMode="External"/><Relationship Id="rId161" Type="http://schemas.openxmlformats.org/officeDocument/2006/relationships/hyperlink" Target="https://podminky.urs.cz/item/CS_URS_2022_02/771151024" TargetMode="External"/><Relationship Id="rId166" Type="http://schemas.openxmlformats.org/officeDocument/2006/relationships/hyperlink" Target="https://podminky.urs.cz/item/CS_URS_2022_02/781111011" TargetMode="External"/><Relationship Id="rId182" Type="http://schemas.openxmlformats.org/officeDocument/2006/relationships/hyperlink" Target="https://podminky.urs.cz/item/CS_URS_2022_02/783317101" TargetMode="External"/><Relationship Id="rId187" Type="http://schemas.openxmlformats.org/officeDocument/2006/relationships/hyperlink" Target="https://podminky.urs.cz/item/CS_URS_2022_02/784211101" TargetMode="External"/><Relationship Id="rId1" Type="http://schemas.openxmlformats.org/officeDocument/2006/relationships/hyperlink" Target="https://podminky.urs.cz/item/CS_URS_2022_02/132212211" TargetMode="External"/><Relationship Id="rId6" Type="http://schemas.openxmlformats.org/officeDocument/2006/relationships/hyperlink" Target="https://podminky.urs.cz/item/CS_URS_2022_02/171201231" TargetMode="External"/><Relationship Id="rId23" Type="http://schemas.openxmlformats.org/officeDocument/2006/relationships/hyperlink" Target="https://podminky.urs.cz/item/CS_URS_2022_02/631319171" TargetMode="External"/><Relationship Id="rId28" Type="http://schemas.openxmlformats.org/officeDocument/2006/relationships/hyperlink" Target="https://podminky.urs.cz/item/CS_URS_2021_02/642942611" TargetMode="External"/><Relationship Id="rId49" Type="http://schemas.openxmlformats.org/officeDocument/2006/relationships/hyperlink" Target="https://podminky.urs.cz/item/CS_URS_2022_02/998018001" TargetMode="External"/><Relationship Id="rId114" Type="http://schemas.openxmlformats.org/officeDocument/2006/relationships/hyperlink" Target="https://podminky.urs.cz/item/CS_URS_2022_02/734261717" TargetMode="External"/><Relationship Id="rId119" Type="http://schemas.openxmlformats.org/officeDocument/2006/relationships/hyperlink" Target="https://podminky.urs.cz/item/CS_URS_2022_02/735151592" TargetMode="External"/><Relationship Id="rId44" Type="http://schemas.openxmlformats.org/officeDocument/2006/relationships/hyperlink" Target="https://podminky.urs.cz/item/CS_URS_2022_02/997013219" TargetMode="External"/><Relationship Id="rId60" Type="http://schemas.openxmlformats.org/officeDocument/2006/relationships/hyperlink" Target="https://podminky.urs.cz/item/CS_URS_2022_02/721194105" TargetMode="External"/><Relationship Id="rId65" Type="http://schemas.openxmlformats.org/officeDocument/2006/relationships/hyperlink" Target="https://podminky.urs.cz/item/CS_URS_2022_02/721290111" TargetMode="External"/><Relationship Id="rId81" Type="http://schemas.openxmlformats.org/officeDocument/2006/relationships/hyperlink" Target="https://podminky.urs.cz/item/CS_URS_2022_02/725110814" TargetMode="External"/><Relationship Id="rId86" Type="http://schemas.openxmlformats.org/officeDocument/2006/relationships/hyperlink" Target="https://podminky.urs.cz/item/CS_URS_2022_02/725210821" TargetMode="External"/><Relationship Id="rId130" Type="http://schemas.openxmlformats.org/officeDocument/2006/relationships/hyperlink" Target="https://podminky.urs.cz/item/CS_URS_2022_02/741130003" TargetMode="External"/><Relationship Id="rId135" Type="http://schemas.openxmlformats.org/officeDocument/2006/relationships/hyperlink" Target="https://podminky.urs.cz/item/CS_URS_2022_02/741813001" TargetMode="External"/><Relationship Id="rId151" Type="http://schemas.openxmlformats.org/officeDocument/2006/relationships/hyperlink" Target="https://podminky.urs.cz/item/CS_URS_2022_02/766660002" TargetMode="External"/><Relationship Id="rId156" Type="http://schemas.openxmlformats.org/officeDocument/2006/relationships/hyperlink" Target="https://podminky.urs.cz/item/CS_URS_2022_02/766691914" TargetMode="External"/><Relationship Id="rId177" Type="http://schemas.openxmlformats.org/officeDocument/2006/relationships/hyperlink" Target="https://podminky.urs.cz/item/CS_URS_2022_02/998781201" TargetMode="External"/><Relationship Id="rId172" Type="http://schemas.openxmlformats.org/officeDocument/2006/relationships/hyperlink" Target="https://podminky.urs.cz/item/CS_URS_2022_02/781479196" TargetMode="External"/><Relationship Id="rId13" Type="http://schemas.openxmlformats.org/officeDocument/2006/relationships/hyperlink" Target="https://podminky.urs.cz/item/CS_URS_2022_02/451572111" TargetMode="External"/><Relationship Id="rId18" Type="http://schemas.openxmlformats.org/officeDocument/2006/relationships/hyperlink" Target="https://podminky.urs.cz/item/CS_URS_2022_02/612325412" TargetMode="External"/><Relationship Id="rId39" Type="http://schemas.openxmlformats.org/officeDocument/2006/relationships/hyperlink" Target="https://podminky.urs.cz/item/CS_URS_2022_02/977151119" TargetMode="External"/><Relationship Id="rId109" Type="http://schemas.openxmlformats.org/officeDocument/2006/relationships/hyperlink" Target="https://podminky.urs.cz/item/CS_URS_2022_02/734209103" TargetMode="External"/><Relationship Id="rId34" Type="http://schemas.openxmlformats.org/officeDocument/2006/relationships/hyperlink" Target="https://podminky.urs.cz/item/CS_URS_2022_02/965042241" TargetMode="External"/><Relationship Id="rId50" Type="http://schemas.openxmlformats.org/officeDocument/2006/relationships/hyperlink" Target="https://podminky.urs.cz/item/CS_URS_2022_02/711111001" TargetMode="External"/><Relationship Id="rId55" Type="http://schemas.openxmlformats.org/officeDocument/2006/relationships/hyperlink" Target="https://podminky.urs.cz/item/CS_URS_2022_02/721171915" TargetMode="External"/><Relationship Id="rId76" Type="http://schemas.openxmlformats.org/officeDocument/2006/relationships/hyperlink" Target="https://podminky.urs.cz/item/CS_URS_2022_02/722239101" TargetMode="External"/><Relationship Id="rId97" Type="http://schemas.openxmlformats.org/officeDocument/2006/relationships/hyperlink" Target="https://podminky.urs.cz/item/CS_URS_2022_02/725865411" TargetMode="External"/><Relationship Id="rId104" Type="http://schemas.openxmlformats.org/officeDocument/2006/relationships/hyperlink" Target="https://podminky.urs.cz/item/CS_URS_2022_02/733224223" TargetMode="External"/><Relationship Id="rId120" Type="http://schemas.openxmlformats.org/officeDocument/2006/relationships/hyperlink" Target="https://podminky.urs.cz/item/CS_URS_2022_02/735191910" TargetMode="External"/><Relationship Id="rId125" Type="http://schemas.openxmlformats.org/officeDocument/2006/relationships/hyperlink" Target="https://podminky.urs.cz/item/CS_URS_2022_02/741120401" TargetMode="External"/><Relationship Id="rId141" Type="http://schemas.openxmlformats.org/officeDocument/2006/relationships/hyperlink" Target="https://podminky.urs.cz/item/CS_URS_2022_02/751322011" TargetMode="External"/><Relationship Id="rId146" Type="http://schemas.openxmlformats.org/officeDocument/2006/relationships/hyperlink" Target="https://podminky.urs.cz/item/CS_URS_2022_02/751514662" TargetMode="External"/><Relationship Id="rId167" Type="http://schemas.openxmlformats.org/officeDocument/2006/relationships/hyperlink" Target="https://podminky.urs.cz/item/CS_URS_2022_02/781121011" TargetMode="External"/><Relationship Id="rId188" Type="http://schemas.openxmlformats.org/officeDocument/2006/relationships/drawing" Target="../drawings/drawing4.xml"/><Relationship Id="rId7" Type="http://schemas.openxmlformats.org/officeDocument/2006/relationships/hyperlink" Target="https://podminky.urs.cz/item/CS_URS_2022_02/171251201" TargetMode="External"/><Relationship Id="rId71" Type="http://schemas.openxmlformats.org/officeDocument/2006/relationships/hyperlink" Target="https://podminky.urs.cz/item/CS_URS_2022_02/722181222" TargetMode="External"/><Relationship Id="rId92" Type="http://schemas.openxmlformats.org/officeDocument/2006/relationships/hyperlink" Target="https://podminky.urs.cz/item/CS_URS_2022_02/725822663" TargetMode="External"/><Relationship Id="rId162" Type="http://schemas.openxmlformats.org/officeDocument/2006/relationships/hyperlink" Target="https://podminky.urs.cz/item/CS_URS_2022_02/771474111" TargetMode="External"/><Relationship Id="rId183" Type="http://schemas.openxmlformats.org/officeDocument/2006/relationships/hyperlink" Target="https://podminky.urs.cz/item/CS_URS_2022_02/784111001" TargetMode="External"/><Relationship Id="rId2" Type="http://schemas.openxmlformats.org/officeDocument/2006/relationships/hyperlink" Target="https://podminky.urs.cz/item/CS_URS_2022_02/162211311" TargetMode="External"/><Relationship Id="rId29" Type="http://schemas.openxmlformats.org/officeDocument/2006/relationships/hyperlink" Target="https://podminky.urs.cz/item/CS_URS_2022_02/949101112" TargetMode="External"/><Relationship Id="rId24" Type="http://schemas.openxmlformats.org/officeDocument/2006/relationships/hyperlink" Target="https://podminky.urs.cz/item/CS_URS_2022_02/631362021" TargetMode="External"/><Relationship Id="rId40" Type="http://schemas.openxmlformats.org/officeDocument/2006/relationships/hyperlink" Target="https://podminky.urs.cz/item/CS_URS_2022_02/977312113" TargetMode="External"/><Relationship Id="rId45" Type="http://schemas.openxmlformats.org/officeDocument/2006/relationships/hyperlink" Target="https://podminky.urs.cz/item/CS_URS_2022_02/997013501" TargetMode="External"/><Relationship Id="rId66" Type="http://schemas.openxmlformats.org/officeDocument/2006/relationships/hyperlink" Target="https://podminky.urs.cz/item/CS_URS_2022_02/721910922" TargetMode="External"/><Relationship Id="rId87" Type="http://schemas.openxmlformats.org/officeDocument/2006/relationships/hyperlink" Target="https://podminky.urs.cz/item/CS_URS_2022_02/725219101" TargetMode="External"/><Relationship Id="rId110" Type="http://schemas.openxmlformats.org/officeDocument/2006/relationships/hyperlink" Target="https://podminky.urs.cz/item/CS_URS_2022_02/734209123" TargetMode="External"/><Relationship Id="rId115" Type="http://schemas.openxmlformats.org/officeDocument/2006/relationships/hyperlink" Target="https://podminky.urs.cz/item/CS_URS_2022_02/734291123" TargetMode="External"/><Relationship Id="rId131" Type="http://schemas.openxmlformats.org/officeDocument/2006/relationships/hyperlink" Target="https://podminky.urs.cz/item/CS_URS_2022_02/741130005" TargetMode="External"/><Relationship Id="rId136" Type="http://schemas.openxmlformats.org/officeDocument/2006/relationships/hyperlink" Target="https://podminky.urs.cz/item/CS_URS_2022_02/210280712" TargetMode="External"/><Relationship Id="rId157" Type="http://schemas.openxmlformats.org/officeDocument/2006/relationships/hyperlink" Target="https://podminky.urs.cz/item/CS_URS_2022_02/766694111" TargetMode="External"/><Relationship Id="rId178" Type="http://schemas.openxmlformats.org/officeDocument/2006/relationships/hyperlink" Target="https://podminky.urs.cz/item/CS_URS_2022_02/783301313" TargetMode="External"/><Relationship Id="rId61" Type="http://schemas.openxmlformats.org/officeDocument/2006/relationships/hyperlink" Target="https://podminky.urs.cz/item/CS_URS_2022_02/721194109" TargetMode="External"/><Relationship Id="rId82" Type="http://schemas.openxmlformats.org/officeDocument/2006/relationships/hyperlink" Target="https://podminky.urs.cz/item/CS_URS_2022_02/725112022" TargetMode="External"/><Relationship Id="rId152" Type="http://schemas.openxmlformats.org/officeDocument/2006/relationships/hyperlink" Target="https://podminky.urs.cz/item/CS_URS_2022_02/766660001" TargetMode="External"/><Relationship Id="rId173" Type="http://schemas.openxmlformats.org/officeDocument/2006/relationships/hyperlink" Target="https://podminky.urs.cz/item/CS_URS_2022_02/781495115" TargetMode="External"/><Relationship Id="rId19" Type="http://schemas.openxmlformats.org/officeDocument/2006/relationships/hyperlink" Target="https://podminky.urs.cz/item/CS_URS_2021_02/612325452" TargetMode="External"/><Relationship Id="rId14" Type="http://schemas.openxmlformats.org/officeDocument/2006/relationships/hyperlink" Target="https://podminky.urs.cz/item/CS_URS_2022_02/612131121" TargetMode="External"/><Relationship Id="rId30" Type="http://schemas.openxmlformats.org/officeDocument/2006/relationships/hyperlink" Target="https://podminky.urs.cz/item/CS_URS_2022_02/952901111" TargetMode="External"/><Relationship Id="rId35" Type="http://schemas.openxmlformats.org/officeDocument/2006/relationships/hyperlink" Target="https://podminky.urs.cz/item/CS_URS_2022_02/968072455" TargetMode="External"/><Relationship Id="rId56" Type="http://schemas.openxmlformats.org/officeDocument/2006/relationships/hyperlink" Target="https://podminky.urs.cz/item/CS_URS_2022_02/721171916" TargetMode="External"/><Relationship Id="rId77" Type="http://schemas.openxmlformats.org/officeDocument/2006/relationships/hyperlink" Target="https://podminky.urs.cz/item/CS_URS_2022_02/722263206" TargetMode="External"/><Relationship Id="rId100" Type="http://schemas.openxmlformats.org/officeDocument/2006/relationships/hyperlink" Target="https://podminky.urs.cz/item/CS_URS_2022_02/726131041" TargetMode="External"/><Relationship Id="rId105" Type="http://schemas.openxmlformats.org/officeDocument/2006/relationships/hyperlink" Target="https://podminky.urs.cz/item/CS_URS_2022_02/733291101" TargetMode="External"/><Relationship Id="rId126" Type="http://schemas.openxmlformats.org/officeDocument/2006/relationships/hyperlink" Target="https://podminky.urs.cz/item/CS_URS_2022_02/741122016" TargetMode="External"/><Relationship Id="rId147" Type="http://schemas.openxmlformats.org/officeDocument/2006/relationships/hyperlink" Target="https://podminky.urs.cz/item/CS_URS_2022_02/763131411" TargetMode="External"/><Relationship Id="rId168" Type="http://schemas.openxmlformats.org/officeDocument/2006/relationships/hyperlink" Target="https://podminky.urs.cz/item/CS_URS_2022_02/781151031" TargetMode="External"/><Relationship Id="rId8" Type="http://schemas.openxmlformats.org/officeDocument/2006/relationships/hyperlink" Target="https://podminky.urs.cz/item/CS_URS_2022_02/174111102" TargetMode="External"/><Relationship Id="rId51" Type="http://schemas.openxmlformats.org/officeDocument/2006/relationships/hyperlink" Target="https://podminky.urs.cz/item/CS_URS_2022_02/711113117" TargetMode="External"/><Relationship Id="rId72" Type="http://schemas.openxmlformats.org/officeDocument/2006/relationships/hyperlink" Target="https://podminky.urs.cz/item/CS_URS_2022_02/722190401" TargetMode="External"/><Relationship Id="rId93" Type="http://schemas.openxmlformats.org/officeDocument/2006/relationships/hyperlink" Target="https://podminky.urs.cz/item/CS_URS_2022_02/725829131" TargetMode="External"/><Relationship Id="rId98" Type="http://schemas.openxmlformats.org/officeDocument/2006/relationships/hyperlink" Target="https://podminky.urs.cz/item/CS_URS_2022_02/998725201" TargetMode="External"/><Relationship Id="rId121" Type="http://schemas.openxmlformats.org/officeDocument/2006/relationships/hyperlink" Target="https://podminky.urs.cz/item/CS_URS_2022_02/998735201" TargetMode="External"/><Relationship Id="rId142" Type="http://schemas.openxmlformats.org/officeDocument/2006/relationships/hyperlink" Target="https://podminky.urs.cz/item/CS_URS_2022_02/751344112" TargetMode="External"/><Relationship Id="rId163" Type="http://schemas.openxmlformats.org/officeDocument/2006/relationships/hyperlink" Target="https://podminky.urs.cz/item/CS_URS_2022_02/771571810" TargetMode="External"/><Relationship Id="rId184" Type="http://schemas.openxmlformats.org/officeDocument/2006/relationships/hyperlink" Target="https://podminky.urs.cz/item/CS_URS_2022_02/784171101" TargetMode="External"/><Relationship Id="rId3" Type="http://schemas.openxmlformats.org/officeDocument/2006/relationships/hyperlink" Target="https://podminky.urs.cz/item/CS_URS_2022_02/162211319" TargetMode="External"/><Relationship Id="rId25" Type="http://schemas.openxmlformats.org/officeDocument/2006/relationships/hyperlink" Target="https://podminky.urs.cz/item/CS_URS_2022_02/632450122" TargetMode="External"/><Relationship Id="rId46" Type="http://schemas.openxmlformats.org/officeDocument/2006/relationships/hyperlink" Target="https://podminky.urs.cz/item/CS_URS_2022_02/997013509" TargetMode="External"/><Relationship Id="rId67" Type="http://schemas.openxmlformats.org/officeDocument/2006/relationships/hyperlink" Target="https://podminky.urs.cz/item/CS_URS_2022_02/998721201" TargetMode="External"/><Relationship Id="rId116" Type="http://schemas.openxmlformats.org/officeDocument/2006/relationships/hyperlink" Target="https://podminky.urs.cz/item/CS_URS_2022_02/998734201" TargetMode="External"/><Relationship Id="rId137" Type="http://schemas.openxmlformats.org/officeDocument/2006/relationships/hyperlink" Target="https://podminky.urs.cz/item/CS_URS_2022_02/HZS2232" TargetMode="External"/><Relationship Id="rId158" Type="http://schemas.openxmlformats.org/officeDocument/2006/relationships/hyperlink" Target="https://podminky.urs.cz/item/CS_URS_2022_02/998766201" TargetMode="External"/><Relationship Id="rId20" Type="http://schemas.openxmlformats.org/officeDocument/2006/relationships/hyperlink" Target="https://podminky.urs.cz/item/CS_URS_2022_02/622311131" TargetMode="External"/><Relationship Id="rId41" Type="http://schemas.openxmlformats.org/officeDocument/2006/relationships/hyperlink" Target="https://podminky.urs.cz/item/CS_URS_2022_02/978021141" TargetMode="External"/><Relationship Id="rId62" Type="http://schemas.openxmlformats.org/officeDocument/2006/relationships/hyperlink" Target="https://podminky.urs.cz/item/CS_URS_2022_02/721211402" TargetMode="External"/><Relationship Id="rId83" Type="http://schemas.openxmlformats.org/officeDocument/2006/relationships/hyperlink" Target="https://podminky.urs.cz/item/CS_URS_2022_02/725119125" TargetMode="External"/><Relationship Id="rId88" Type="http://schemas.openxmlformats.org/officeDocument/2006/relationships/hyperlink" Target="https://podminky.urs.cz/item/CS_URS_2022_02/725330820" TargetMode="External"/><Relationship Id="rId111" Type="http://schemas.openxmlformats.org/officeDocument/2006/relationships/hyperlink" Target="https://podminky.urs.cz/item/CS_URS_2022_02/734211120" TargetMode="External"/><Relationship Id="rId132" Type="http://schemas.openxmlformats.org/officeDocument/2006/relationships/hyperlink" Target="https://podminky.urs.cz/item/CS_URS_2022_02/741310251" TargetMode="External"/><Relationship Id="rId153" Type="http://schemas.openxmlformats.org/officeDocument/2006/relationships/hyperlink" Target="https://podminky.urs.cz/item/CS_URS_2022_02/766660717" TargetMode="External"/><Relationship Id="rId174" Type="http://schemas.openxmlformats.org/officeDocument/2006/relationships/hyperlink" Target="https://podminky.urs.cz/item/CS_URS_2022_02/781495122" TargetMode="External"/><Relationship Id="rId179" Type="http://schemas.openxmlformats.org/officeDocument/2006/relationships/hyperlink" Target="https://podminky.urs.cz/item/CS_URS_2022_02/783301401" TargetMode="External"/><Relationship Id="rId15" Type="http://schemas.openxmlformats.org/officeDocument/2006/relationships/hyperlink" Target="https://podminky.urs.cz/item/CS_URS_2022_02/612135101" TargetMode="External"/><Relationship Id="rId36" Type="http://schemas.openxmlformats.org/officeDocument/2006/relationships/hyperlink" Target="https://podminky.urs.cz/item/CS_URS_2022_02/974032121" TargetMode="External"/><Relationship Id="rId57" Type="http://schemas.openxmlformats.org/officeDocument/2006/relationships/hyperlink" Target="https://podminky.urs.cz/item/CS_URS_2022_02/721173401" TargetMode="External"/><Relationship Id="rId106" Type="http://schemas.openxmlformats.org/officeDocument/2006/relationships/hyperlink" Target="https://podminky.urs.cz/item/CS_URS_2022_02/733811221" TargetMode="External"/><Relationship Id="rId127" Type="http://schemas.openxmlformats.org/officeDocument/2006/relationships/hyperlink" Target="https://podminky.urs.cz/item/CS_URS_2022_02/741122611" TargetMode="External"/><Relationship Id="rId10" Type="http://schemas.openxmlformats.org/officeDocument/2006/relationships/hyperlink" Target="https://podminky.urs.cz/item/CS_URS_2022_02/317121101" TargetMode="External"/><Relationship Id="rId31" Type="http://schemas.openxmlformats.org/officeDocument/2006/relationships/hyperlink" Target="https://podminky.urs.cz/item/CS_URS_2022_02/952902121" TargetMode="External"/><Relationship Id="rId52" Type="http://schemas.openxmlformats.org/officeDocument/2006/relationships/hyperlink" Target="https://podminky.urs.cz/item/CS_URS_2022_02/711113127" TargetMode="External"/><Relationship Id="rId73" Type="http://schemas.openxmlformats.org/officeDocument/2006/relationships/hyperlink" Target="https://podminky.urs.cz/item/CS_URS_2022_02/722220111" TargetMode="External"/><Relationship Id="rId78" Type="http://schemas.openxmlformats.org/officeDocument/2006/relationships/hyperlink" Target="https://podminky.urs.cz/item/CS_URS_2022_02/722290226" TargetMode="External"/><Relationship Id="rId94" Type="http://schemas.openxmlformats.org/officeDocument/2006/relationships/hyperlink" Target="https://podminky.urs.cz/item/CS_URS_2022_02/725839101" TargetMode="External"/><Relationship Id="rId99" Type="http://schemas.openxmlformats.org/officeDocument/2006/relationships/hyperlink" Target="https://podminky.urs.cz/item/CS_URS_2022_02/726131021" TargetMode="External"/><Relationship Id="rId101" Type="http://schemas.openxmlformats.org/officeDocument/2006/relationships/hyperlink" Target="https://podminky.urs.cz/item/CS_URS_2022_02/726131043" TargetMode="External"/><Relationship Id="rId122" Type="http://schemas.openxmlformats.org/officeDocument/2006/relationships/hyperlink" Target="https://podminky.urs.cz/item/CS_URS_2022_02/3477411105" TargetMode="External"/><Relationship Id="rId143" Type="http://schemas.openxmlformats.org/officeDocument/2006/relationships/hyperlink" Target="https://podminky.urs.cz/item/CS_URS_2022_02/751398021" TargetMode="External"/><Relationship Id="rId148" Type="http://schemas.openxmlformats.org/officeDocument/2006/relationships/hyperlink" Target="https://podminky.urs.cz/item/CS_URS_2022_02/763164511" TargetMode="External"/><Relationship Id="rId164" Type="http://schemas.openxmlformats.org/officeDocument/2006/relationships/hyperlink" Target="https://podminky.urs.cz/item/CS_URS_2022_02/771575112" TargetMode="External"/><Relationship Id="rId169" Type="http://schemas.openxmlformats.org/officeDocument/2006/relationships/hyperlink" Target="https://podminky.urs.cz/item/CS_URS_2022_02/781471810" TargetMode="External"/><Relationship Id="rId185" Type="http://schemas.openxmlformats.org/officeDocument/2006/relationships/hyperlink" Target="https://podminky.urs.cz/item/CS_URS_2022_02/784181121" TargetMode="External"/><Relationship Id="rId4" Type="http://schemas.openxmlformats.org/officeDocument/2006/relationships/hyperlink" Target="https://podminky.urs.cz/item/CS_URS_2022_02/162751117" TargetMode="External"/><Relationship Id="rId9" Type="http://schemas.openxmlformats.org/officeDocument/2006/relationships/hyperlink" Target="https://podminky.urs.cz/item/CS_URS_2022_02/311272031" TargetMode="External"/><Relationship Id="rId180" Type="http://schemas.openxmlformats.org/officeDocument/2006/relationships/hyperlink" Target="https://podminky.urs.cz/item/CS_URS_2022_02/78331410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997013501" TargetMode="External"/><Relationship Id="rId13" Type="http://schemas.openxmlformats.org/officeDocument/2006/relationships/hyperlink" Target="https://podminky.urs.cz/item/CS_URS_2022_02/741374823" TargetMode="External"/><Relationship Id="rId18" Type="http://schemas.openxmlformats.org/officeDocument/2006/relationships/hyperlink" Target="https://podminky.urs.cz/item/CS_URS_2022_02/783101403" TargetMode="External"/><Relationship Id="rId26" Type="http://schemas.openxmlformats.org/officeDocument/2006/relationships/hyperlink" Target="https://podminky.urs.cz/item/CS_URS_2022_02/783401303" TargetMode="External"/><Relationship Id="rId3" Type="http://schemas.openxmlformats.org/officeDocument/2006/relationships/hyperlink" Target="https://podminky.urs.cz/item/CS_URS_2022_02/949101112" TargetMode="External"/><Relationship Id="rId21" Type="http://schemas.openxmlformats.org/officeDocument/2006/relationships/hyperlink" Target="https://podminky.urs.cz/item/CS_URS_2022_02/783301311" TargetMode="External"/><Relationship Id="rId34" Type="http://schemas.openxmlformats.org/officeDocument/2006/relationships/hyperlink" Target="https://podminky.urs.cz/item/CS_URS_2022_02/784181121" TargetMode="External"/><Relationship Id="rId7" Type="http://schemas.openxmlformats.org/officeDocument/2006/relationships/hyperlink" Target="https://podminky.urs.cz/item/CS_URS_2022_02/997002611" TargetMode="External"/><Relationship Id="rId12" Type="http://schemas.openxmlformats.org/officeDocument/2006/relationships/hyperlink" Target="https://podminky.urs.cz/item/CS_URS_2022_02/741371004" TargetMode="External"/><Relationship Id="rId17" Type="http://schemas.openxmlformats.org/officeDocument/2006/relationships/hyperlink" Target="https://podminky.urs.cz/item/CS_URS_2022_02/783101203" TargetMode="External"/><Relationship Id="rId25" Type="http://schemas.openxmlformats.org/officeDocument/2006/relationships/hyperlink" Target="https://podminky.urs.cz/item/CS_URS_2022_02/783317101" TargetMode="External"/><Relationship Id="rId33" Type="http://schemas.openxmlformats.org/officeDocument/2006/relationships/hyperlink" Target="https://podminky.urs.cz/item/CS_URS_2022_02/784161211" TargetMode="External"/><Relationship Id="rId2" Type="http://schemas.openxmlformats.org/officeDocument/2006/relationships/hyperlink" Target="https://podminky.urs.cz/item/CS_URS_2022_02/612325421" TargetMode="External"/><Relationship Id="rId16" Type="http://schemas.openxmlformats.org/officeDocument/2006/relationships/hyperlink" Target="https://podminky.urs.cz/item/CS_URS_2022_02/783101201" TargetMode="External"/><Relationship Id="rId20" Type="http://schemas.openxmlformats.org/officeDocument/2006/relationships/hyperlink" Target="https://podminky.urs.cz/item/CS_URS_2022_02/783118211" TargetMode="External"/><Relationship Id="rId29" Type="http://schemas.openxmlformats.org/officeDocument/2006/relationships/hyperlink" Target="https://podminky.urs.cz/item/CS_URS_2022_02/783417101" TargetMode="External"/><Relationship Id="rId1" Type="http://schemas.openxmlformats.org/officeDocument/2006/relationships/hyperlink" Target="https://podminky.urs.cz/item/CS_URS_2022_02/611325421" TargetMode="External"/><Relationship Id="rId6" Type="http://schemas.openxmlformats.org/officeDocument/2006/relationships/hyperlink" Target="https://podminky.urs.cz/item/CS_URS_2022_02/978021221" TargetMode="External"/><Relationship Id="rId11" Type="http://schemas.openxmlformats.org/officeDocument/2006/relationships/hyperlink" Target="https://podminky.urs.cz/item/CS_URS_2022_02/998018001" TargetMode="External"/><Relationship Id="rId24" Type="http://schemas.openxmlformats.org/officeDocument/2006/relationships/hyperlink" Target="https://podminky.urs.cz/item/CS_URS_2022_02/783315101" TargetMode="External"/><Relationship Id="rId32" Type="http://schemas.openxmlformats.org/officeDocument/2006/relationships/hyperlink" Target="https://podminky.urs.cz/item/CS_URS_2022_02/784121011" TargetMode="External"/><Relationship Id="rId37" Type="http://schemas.openxmlformats.org/officeDocument/2006/relationships/drawing" Target="../drawings/drawing5.xml"/><Relationship Id="rId5" Type="http://schemas.openxmlformats.org/officeDocument/2006/relationships/hyperlink" Target="https://podminky.urs.cz/item/CS_URS_2022_02/978021121" TargetMode="External"/><Relationship Id="rId15" Type="http://schemas.openxmlformats.org/officeDocument/2006/relationships/hyperlink" Target="https://podminky.urs.cz/item/CS_URS_2022_02/741810002" TargetMode="External"/><Relationship Id="rId23" Type="http://schemas.openxmlformats.org/officeDocument/2006/relationships/hyperlink" Target="https://podminky.urs.cz/item/CS_URS_2022_02/783314101" TargetMode="External"/><Relationship Id="rId28" Type="http://schemas.openxmlformats.org/officeDocument/2006/relationships/hyperlink" Target="https://podminky.urs.cz/item/CS_URS_2022_02/783415101" TargetMode="External"/><Relationship Id="rId36" Type="http://schemas.openxmlformats.org/officeDocument/2006/relationships/hyperlink" Target="https://podminky.urs.cz/item/CS_URS_2022_02/784211101" TargetMode="External"/><Relationship Id="rId10" Type="http://schemas.openxmlformats.org/officeDocument/2006/relationships/hyperlink" Target="https://podminky.urs.cz/item/CS_URS_2022_02/997013631" TargetMode="External"/><Relationship Id="rId19" Type="http://schemas.openxmlformats.org/officeDocument/2006/relationships/hyperlink" Target="https://podminky.urs.cz/item/CS_URS_2022_02/783114101" TargetMode="External"/><Relationship Id="rId31" Type="http://schemas.openxmlformats.org/officeDocument/2006/relationships/hyperlink" Target="https://podminky.urs.cz/item/CS_URS_2022_02/784121001" TargetMode="External"/><Relationship Id="rId4" Type="http://schemas.openxmlformats.org/officeDocument/2006/relationships/hyperlink" Target="https://podminky.urs.cz/item/CS_URS_2022_02/952901111" TargetMode="External"/><Relationship Id="rId9" Type="http://schemas.openxmlformats.org/officeDocument/2006/relationships/hyperlink" Target="https://podminky.urs.cz/item/CS_URS_2022_02/997013509" TargetMode="External"/><Relationship Id="rId14" Type="http://schemas.openxmlformats.org/officeDocument/2006/relationships/hyperlink" Target="https://podminky.urs.cz/item/CS_URS_2022_02/210280712" TargetMode="External"/><Relationship Id="rId22" Type="http://schemas.openxmlformats.org/officeDocument/2006/relationships/hyperlink" Target="https://podminky.urs.cz/item/CS_URS_2022_02/783301401" TargetMode="External"/><Relationship Id="rId27" Type="http://schemas.openxmlformats.org/officeDocument/2006/relationships/hyperlink" Target="https://podminky.urs.cz/item/CS_URS_2022_02/783414101" TargetMode="External"/><Relationship Id="rId30" Type="http://schemas.openxmlformats.org/officeDocument/2006/relationships/hyperlink" Target="https://podminky.urs.cz/item/CS_URS_2022_02/784111001" TargetMode="External"/><Relationship Id="rId35" Type="http://schemas.openxmlformats.org/officeDocument/2006/relationships/hyperlink" Target="https://podminky.urs.cz/item/CS_URS_2022_02/784191007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275351121" TargetMode="External"/><Relationship Id="rId18" Type="http://schemas.openxmlformats.org/officeDocument/2006/relationships/hyperlink" Target="https://podminky.urs.cz/item/CS_URS_2022_02/631312141" TargetMode="External"/><Relationship Id="rId26" Type="http://schemas.openxmlformats.org/officeDocument/2006/relationships/hyperlink" Target="https://podminky.urs.cz/item/CS_URS_2022_02/965049112" TargetMode="External"/><Relationship Id="rId39" Type="http://schemas.openxmlformats.org/officeDocument/2006/relationships/hyperlink" Target="https://podminky.urs.cz/item/CS_URS_2022_02/721242106" TargetMode="External"/><Relationship Id="rId21" Type="http://schemas.openxmlformats.org/officeDocument/2006/relationships/hyperlink" Target="https://podminky.urs.cz/item/CS_URS_2022_02/894812249" TargetMode="External"/><Relationship Id="rId34" Type="http://schemas.openxmlformats.org/officeDocument/2006/relationships/hyperlink" Target="https://podminky.urs.cz/item/CS_URS_2022_02/998011001" TargetMode="External"/><Relationship Id="rId42" Type="http://schemas.openxmlformats.org/officeDocument/2006/relationships/hyperlink" Target="https://podminky.urs.cz/item/CS_URS_2022_02/998721201" TargetMode="External"/><Relationship Id="rId47" Type="http://schemas.openxmlformats.org/officeDocument/2006/relationships/hyperlink" Target="https://podminky.urs.cz/item/CS_URS_2022_02/741372066" TargetMode="External"/><Relationship Id="rId50" Type="http://schemas.openxmlformats.org/officeDocument/2006/relationships/hyperlink" Target="https://podminky.urs.cz/item/CS_URS_2022_02/210204103" TargetMode="External"/><Relationship Id="rId55" Type="http://schemas.openxmlformats.org/officeDocument/2006/relationships/hyperlink" Target="https://podminky.urs.cz/item/CS_URS_2022_02/HZS2232" TargetMode="External"/><Relationship Id="rId63" Type="http://schemas.openxmlformats.org/officeDocument/2006/relationships/hyperlink" Target="https://podminky.urs.cz/item/CS_URS_2022_02/764002801" TargetMode="External"/><Relationship Id="rId68" Type="http://schemas.openxmlformats.org/officeDocument/2006/relationships/hyperlink" Target="https://podminky.urs.cz/item/CS_URS_2022_02/764101131" TargetMode="External"/><Relationship Id="rId76" Type="http://schemas.openxmlformats.org/officeDocument/2006/relationships/hyperlink" Target="https://podminky.urs.cz/item/CS_URS_2022_02/998766201" TargetMode="External"/><Relationship Id="rId84" Type="http://schemas.openxmlformats.org/officeDocument/2006/relationships/hyperlink" Target="https://podminky.urs.cz/item/CS_URS_2022_02/783114101" TargetMode="External"/><Relationship Id="rId89" Type="http://schemas.openxmlformats.org/officeDocument/2006/relationships/hyperlink" Target="https://podminky.urs.cz/item/CS_URS_2022_02/783315101" TargetMode="External"/><Relationship Id="rId7" Type="http://schemas.openxmlformats.org/officeDocument/2006/relationships/hyperlink" Target="https://podminky.urs.cz/item/CS_URS_2022_02/171201231" TargetMode="External"/><Relationship Id="rId71" Type="http://schemas.openxmlformats.org/officeDocument/2006/relationships/hyperlink" Target="https://podminky.urs.cz/item/CS_URS_2022_02/764311603" TargetMode="External"/><Relationship Id="rId2" Type="http://schemas.openxmlformats.org/officeDocument/2006/relationships/hyperlink" Target="https://podminky.urs.cz/item/CS_URS_2022_02/122211101" TargetMode="External"/><Relationship Id="rId16" Type="http://schemas.openxmlformats.org/officeDocument/2006/relationships/hyperlink" Target="https://podminky.urs.cz/item/CS_URS_2022_02/564750101" TargetMode="External"/><Relationship Id="rId29" Type="http://schemas.openxmlformats.org/officeDocument/2006/relationships/hyperlink" Target="https://podminky.urs.cz/item/CS_URS_2022_02/997013151" TargetMode="External"/><Relationship Id="rId11" Type="http://schemas.openxmlformats.org/officeDocument/2006/relationships/hyperlink" Target="https://podminky.urs.cz/item/CS_URS_2022_02/181912112" TargetMode="External"/><Relationship Id="rId24" Type="http://schemas.openxmlformats.org/officeDocument/2006/relationships/hyperlink" Target="https://podminky.urs.cz/item/CS_URS_2022_02/949101111" TargetMode="External"/><Relationship Id="rId32" Type="http://schemas.openxmlformats.org/officeDocument/2006/relationships/hyperlink" Target="https://podminky.urs.cz/item/CS_URS_2022_02/997013509" TargetMode="External"/><Relationship Id="rId37" Type="http://schemas.openxmlformats.org/officeDocument/2006/relationships/hyperlink" Target="https://podminky.urs.cz/item/CS_URS_2022_02/721173401" TargetMode="External"/><Relationship Id="rId40" Type="http://schemas.openxmlformats.org/officeDocument/2006/relationships/hyperlink" Target="https://podminky.urs.cz/item/CS_URS_2022_02/721290111" TargetMode="External"/><Relationship Id="rId45" Type="http://schemas.openxmlformats.org/officeDocument/2006/relationships/hyperlink" Target="https://podminky.urs.cz/item/CS_URS_2022_02/741110511" TargetMode="External"/><Relationship Id="rId53" Type="http://schemas.openxmlformats.org/officeDocument/2006/relationships/hyperlink" Target="https://podminky.urs.cz/item/CS_URS_2022_02/741820001" TargetMode="External"/><Relationship Id="rId58" Type="http://schemas.openxmlformats.org/officeDocument/2006/relationships/hyperlink" Target="https://podminky.urs.cz/item/CS_URS_2022_02/762331921" TargetMode="External"/><Relationship Id="rId66" Type="http://schemas.openxmlformats.org/officeDocument/2006/relationships/hyperlink" Target="https://podminky.urs.cz/item/CS_URS_2022_02/764004801" TargetMode="External"/><Relationship Id="rId74" Type="http://schemas.openxmlformats.org/officeDocument/2006/relationships/hyperlink" Target="https://podminky.urs.cz/item/CS_URS_2022_02/764518622" TargetMode="External"/><Relationship Id="rId79" Type="http://schemas.openxmlformats.org/officeDocument/2006/relationships/hyperlink" Target="https://podminky.urs.cz/item/CS_URS_2022_02/783000121" TargetMode="External"/><Relationship Id="rId87" Type="http://schemas.openxmlformats.org/officeDocument/2006/relationships/hyperlink" Target="https://podminky.urs.cz/item/CS_URS_2022_02/783301401" TargetMode="External"/><Relationship Id="rId5" Type="http://schemas.openxmlformats.org/officeDocument/2006/relationships/hyperlink" Target="https://podminky.urs.cz/item/CS_URS_2022_02/162211319" TargetMode="External"/><Relationship Id="rId61" Type="http://schemas.openxmlformats.org/officeDocument/2006/relationships/hyperlink" Target="https://podminky.urs.cz/item/CS_URS_2022_02/762341811" TargetMode="External"/><Relationship Id="rId82" Type="http://schemas.openxmlformats.org/officeDocument/2006/relationships/hyperlink" Target="https://podminky.urs.cz/item/CS_URS_2022_02/783101203" TargetMode="External"/><Relationship Id="rId90" Type="http://schemas.openxmlformats.org/officeDocument/2006/relationships/hyperlink" Target="https://podminky.urs.cz/item/CS_URS_2022_02/783317101" TargetMode="External"/><Relationship Id="rId19" Type="http://schemas.openxmlformats.org/officeDocument/2006/relationships/hyperlink" Target="https://podminky.urs.cz/item/CS_URS_2022_02/894812201" TargetMode="External"/><Relationship Id="rId14" Type="http://schemas.openxmlformats.org/officeDocument/2006/relationships/hyperlink" Target="https://podminky.urs.cz/item/CS_URS_2022_02/275351122" TargetMode="External"/><Relationship Id="rId22" Type="http://schemas.openxmlformats.org/officeDocument/2006/relationships/hyperlink" Target="https://podminky.urs.cz/item/CS_URS_2022_02/894812255" TargetMode="External"/><Relationship Id="rId27" Type="http://schemas.openxmlformats.org/officeDocument/2006/relationships/hyperlink" Target="https://podminky.urs.cz/item/CS_URS_2022_02/977151124" TargetMode="External"/><Relationship Id="rId30" Type="http://schemas.openxmlformats.org/officeDocument/2006/relationships/hyperlink" Target="https://podminky.urs.cz/item/CS_URS_2022_02/997013219" TargetMode="External"/><Relationship Id="rId35" Type="http://schemas.openxmlformats.org/officeDocument/2006/relationships/hyperlink" Target="https://podminky.urs.cz/item/CS_URS_2022_02/712340832" TargetMode="External"/><Relationship Id="rId43" Type="http://schemas.openxmlformats.org/officeDocument/2006/relationships/hyperlink" Target="https://podminky.urs.cz/item/CS_URS_2022_02/210280712" TargetMode="External"/><Relationship Id="rId48" Type="http://schemas.openxmlformats.org/officeDocument/2006/relationships/hyperlink" Target="https://podminky.urs.cz/item/CS_URS_2022_02/741372154" TargetMode="External"/><Relationship Id="rId56" Type="http://schemas.openxmlformats.org/officeDocument/2006/relationships/hyperlink" Target="https://podminky.urs.cz/item/CS_URS_2022_02/998741201" TargetMode="External"/><Relationship Id="rId64" Type="http://schemas.openxmlformats.org/officeDocument/2006/relationships/hyperlink" Target="https://podminky.urs.cz/item/CS_URS_2022_02/764002811" TargetMode="External"/><Relationship Id="rId69" Type="http://schemas.openxmlformats.org/officeDocument/2006/relationships/hyperlink" Target="https://podminky.urs.cz/item/CS_URS_2022_02/764212633" TargetMode="External"/><Relationship Id="rId77" Type="http://schemas.openxmlformats.org/officeDocument/2006/relationships/hyperlink" Target="https://podminky.urs.cz/item/CS_URS_2022_02/767161111" TargetMode="External"/><Relationship Id="rId8" Type="http://schemas.openxmlformats.org/officeDocument/2006/relationships/hyperlink" Target="https://podminky.urs.cz/item/CS_URS_2022_02/171251201" TargetMode="External"/><Relationship Id="rId51" Type="http://schemas.openxmlformats.org/officeDocument/2006/relationships/hyperlink" Target="https://podminky.urs.cz/item/CS_URS_2022_02/741410021" TargetMode="External"/><Relationship Id="rId72" Type="http://schemas.openxmlformats.org/officeDocument/2006/relationships/hyperlink" Target="https://podminky.urs.cz/item/CS_URS_2022_02/764511602" TargetMode="External"/><Relationship Id="rId80" Type="http://schemas.openxmlformats.org/officeDocument/2006/relationships/hyperlink" Target="https://podminky.urs.cz/item/CS_URS_2022_02/783000123" TargetMode="External"/><Relationship Id="rId85" Type="http://schemas.openxmlformats.org/officeDocument/2006/relationships/hyperlink" Target="https://podminky.urs.cz/item/CS_URS_2022_02/783118211" TargetMode="External"/><Relationship Id="rId3" Type="http://schemas.openxmlformats.org/officeDocument/2006/relationships/hyperlink" Target="https://podminky.urs.cz/item/CS_URS_2022_02/129001101" TargetMode="External"/><Relationship Id="rId12" Type="http://schemas.openxmlformats.org/officeDocument/2006/relationships/hyperlink" Target="https://podminky.urs.cz/item/CS_URS_2022_02/275313711" TargetMode="External"/><Relationship Id="rId17" Type="http://schemas.openxmlformats.org/officeDocument/2006/relationships/hyperlink" Target="https://podminky.urs.cz/item/CS_URS_2022_02/596811120" TargetMode="External"/><Relationship Id="rId25" Type="http://schemas.openxmlformats.org/officeDocument/2006/relationships/hyperlink" Target="https://podminky.urs.cz/item/CS_URS_2022_02/965042241" TargetMode="External"/><Relationship Id="rId33" Type="http://schemas.openxmlformats.org/officeDocument/2006/relationships/hyperlink" Target="https://podminky.urs.cz/item/CS_URS_2022_02/997013631" TargetMode="External"/><Relationship Id="rId38" Type="http://schemas.openxmlformats.org/officeDocument/2006/relationships/hyperlink" Target="https://podminky.urs.cz/item/CS_URS_2022_02/721173402" TargetMode="External"/><Relationship Id="rId46" Type="http://schemas.openxmlformats.org/officeDocument/2006/relationships/hyperlink" Target="https://podminky.urs.cz/item/CS_URS_2022_02/741120001" TargetMode="External"/><Relationship Id="rId59" Type="http://schemas.openxmlformats.org/officeDocument/2006/relationships/hyperlink" Target="https://podminky.urs.cz/item/CS_URS_2022_02/762332922" TargetMode="External"/><Relationship Id="rId67" Type="http://schemas.openxmlformats.org/officeDocument/2006/relationships/hyperlink" Target="https://podminky.urs.cz/item/CS_URS_2022_02/764004861" TargetMode="External"/><Relationship Id="rId20" Type="http://schemas.openxmlformats.org/officeDocument/2006/relationships/hyperlink" Target="https://podminky.urs.cz/item/CS_URS_2022_02/894812231" TargetMode="External"/><Relationship Id="rId41" Type="http://schemas.openxmlformats.org/officeDocument/2006/relationships/hyperlink" Target="https://podminky.urs.cz/item/CS_URS_2022_02/721910922" TargetMode="External"/><Relationship Id="rId54" Type="http://schemas.openxmlformats.org/officeDocument/2006/relationships/hyperlink" Target="https://podminky.urs.cz/item/CS_URS_2022_02/741910411" TargetMode="External"/><Relationship Id="rId62" Type="http://schemas.openxmlformats.org/officeDocument/2006/relationships/hyperlink" Target="https://podminky.urs.cz/item/CS_URS_2022_02/764002414" TargetMode="External"/><Relationship Id="rId70" Type="http://schemas.openxmlformats.org/officeDocument/2006/relationships/hyperlink" Target="https://podminky.urs.cz/item/CS_URS_2022_02/764212662" TargetMode="External"/><Relationship Id="rId75" Type="http://schemas.openxmlformats.org/officeDocument/2006/relationships/hyperlink" Target="https://podminky.urs.cz/item/CS_URS_2022_02/998764202" TargetMode="External"/><Relationship Id="rId83" Type="http://schemas.openxmlformats.org/officeDocument/2006/relationships/hyperlink" Target="https://podminky.urs.cz/item/CS_URS_2022_02/783101403" TargetMode="External"/><Relationship Id="rId88" Type="http://schemas.openxmlformats.org/officeDocument/2006/relationships/hyperlink" Target="https://podminky.urs.cz/item/CS_URS_2022_02/783314201" TargetMode="External"/><Relationship Id="rId91" Type="http://schemas.openxmlformats.org/officeDocument/2006/relationships/drawing" Target="../drawings/drawing6.xml"/><Relationship Id="rId1" Type="http://schemas.openxmlformats.org/officeDocument/2006/relationships/hyperlink" Target="https://podminky.urs.cz/item/CS_URS_2022_02/113106123" TargetMode="External"/><Relationship Id="rId6" Type="http://schemas.openxmlformats.org/officeDocument/2006/relationships/hyperlink" Target="https://podminky.urs.cz/item/CS_URS_2022_02/162751117" TargetMode="External"/><Relationship Id="rId15" Type="http://schemas.openxmlformats.org/officeDocument/2006/relationships/hyperlink" Target="https://podminky.urs.cz/item/CS_URS_2022_02/564730011" TargetMode="External"/><Relationship Id="rId23" Type="http://schemas.openxmlformats.org/officeDocument/2006/relationships/hyperlink" Target="https://podminky.urs.cz/item/CS_URS_2022_02/916231213" TargetMode="External"/><Relationship Id="rId28" Type="http://schemas.openxmlformats.org/officeDocument/2006/relationships/hyperlink" Target="https://podminky.urs.cz/item/CS_URS_2022_02/997002611" TargetMode="External"/><Relationship Id="rId36" Type="http://schemas.openxmlformats.org/officeDocument/2006/relationships/hyperlink" Target="https://podminky.urs.cz/item/CS_URS_2022_02/712400843" TargetMode="External"/><Relationship Id="rId49" Type="http://schemas.openxmlformats.org/officeDocument/2006/relationships/hyperlink" Target="https://podminky.urs.cz/item/CS_URS_2022_01/741372833" TargetMode="External"/><Relationship Id="rId57" Type="http://schemas.openxmlformats.org/officeDocument/2006/relationships/hyperlink" Target="https://podminky.urs.cz/item/CS_URS_2022_02/762131124" TargetMode="External"/><Relationship Id="rId10" Type="http://schemas.openxmlformats.org/officeDocument/2006/relationships/hyperlink" Target="https://podminky.urs.cz/item/CS_URS_2022_02/175111101" TargetMode="External"/><Relationship Id="rId31" Type="http://schemas.openxmlformats.org/officeDocument/2006/relationships/hyperlink" Target="https://podminky.urs.cz/item/CS_URS_2022_02/997013501" TargetMode="External"/><Relationship Id="rId44" Type="http://schemas.openxmlformats.org/officeDocument/2006/relationships/hyperlink" Target="https://podminky.urs.cz/item/CS_URS_2022_02/741110302" TargetMode="External"/><Relationship Id="rId52" Type="http://schemas.openxmlformats.org/officeDocument/2006/relationships/hyperlink" Target="https://podminky.urs.cz/item/CS_URS_2022_02/741810002" TargetMode="External"/><Relationship Id="rId60" Type="http://schemas.openxmlformats.org/officeDocument/2006/relationships/hyperlink" Target="https://podminky.urs.cz/item/CS_URS_2022_02/762341026" TargetMode="External"/><Relationship Id="rId65" Type="http://schemas.openxmlformats.org/officeDocument/2006/relationships/hyperlink" Target="https://podminky.urs.cz/item/CS_URS_2022_02/764002871" TargetMode="External"/><Relationship Id="rId73" Type="http://schemas.openxmlformats.org/officeDocument/2006/relationships/hyperlink" Target="https://podminky.urs.cz/item/CS_URS_2022_02/764511642" TargetMode="External"/><Relationship Id="rId78" Type="http://schemas.openxmlformats.org/officeDocument/2006/relationships/hyperlink" Target="https://podminky.urs.cz/item/CS_URS_2022_02/767996703" TargetMode="External"/><Relationship Id="rId81" Type="http://schemas.openxmlformats.org/officeDocument/2006/relationships/hyperlink" Target="https://podminky.urs.cz/item/CS_URS_2022_02/783101201" TargetMode="External"/><Relationship Id="rId86" Type="http://schemas.openxmlformats.org/officeDocument/2006/relationships/hyperlink" Target="https://podminky.urs.cz/item/CS_URS_2022_02/783301311" TargetMode="External"/><Relationship Id="rId4" Type="http://schemas.openxmlformats.org/officeDocument/2006/relationships/hyperlink" Target="https://podminky.urs.cz/item/CS_URS_2022_02/162211311" TargetMode="External"/><Relationship Id="rId9" Type="http://schemas.openxmlformats.org/officeDocument/2006/relationships/hyperlink" Target="https://podminky.urs.cz/item/CS_URS_2022_02/174111101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637121111" TargetMode="External"/><Relationship Id="rId18" Type="http://schemas.openxmlformats.org/officeDocument/2006/relationships/hyperlink" Target="https://podminky.urs.cz/item/CS_URS_2022_02/944511111" TargetMode="External"/><Relationship Id="rId26" Type="http://schemas.openxmlformats.org/officeDocument/2006/relationships/hyperlink" Target="https://podminky.urs.cz/item/CS_URS_2022_02/952901102" TargetMode="External"/><Relationship Id="rId39" Type="http://schemas.openxmlformats.org/officeDocument/2006/relationships/hyperlink" Target="https://podminky.urs.cz/item/CS_URS_2022_02/741810002" TargetMode="External"/><Relationship Id="rId21" Type="http://schemas.openxmlformats.org/officeDocument/2006/relationships/hyperlink" Target="https://podminky.urs.cz/item/CS_URS_2022_02/944711111" TargetMode="External"/><Relationship Id="rId34" Type="http://schemas.openxmlformats.org/officeDocument/2006/relationships/hyperlink" Target="https://podminky.urs.cz/item/CS_URS_2022_02/997013501" TargetMode="External"/><Relationship Id="rId42" Type="http://schemas.openxmlformats.org/officeDocument/2006/relationships/hyperlink" Target="https://podminky.urs.cz/item/CS_URS_2022_02/741112003" TargetMode="External"/><Relationship Id="rId47" Type="http://schemas.openxmlformats.org/officeDocument/2006/relationships/hyperlink" Target="https://podminky.urs.cz/item/CS_URS_2022_02/742350005" TargetMode="External"/><Relationship Id="rId50" Type="http://schemas.openxmlformats.org/officeDocument/2006/relationships/hyperlink" Target="https://podminky.urs.cz/item/CS_URS_2022_02/764004861" TargetMode="External"/><Relationship Id="rId55" Type="http://schemas.openxmlformats.org/officeDocument/2006/relationships/hyperlink" Target="https://podminky.urs.cz/item/CS_URS_2022_02/998764202" TargetMode="External"/><Relationship Id="rId63" Type="http://schemas.openxmlformats.org/officeDocument/2006/relationships/hyperlink" Target="https://podminky.urs.cz/item/CS_URS_2022_02/783314101" TargetMode="External"/><Relationship Id="rId68" Type="http://schemas.openxmlformats.org/officeDocument/2006/relationships/hyperlink" Target="https://podminky.urs.cz/item/CS_URS_2022_02/783806815" TargetMode="External"/><Relationship Id="rId7" Type="http://schemas.openxmlformats.org/officeDocument/2006/relationships/hyperlink" Target="https://podminky.urs.cz/item/CS_URS_2022_02/622142001" TargetMode="External"/><Relationship Id="rId71" Type="http://schemas.openxmlformats.org/officeDocument/2006/relationships/hyperlink" Target="https://podminky.urs.cz/item/CS_URS_2022_02/783897603" TargetMode="External"/><Relationship Id="rId2" Type="http://schemas.openxmlformats.org/officeDocument/2006/relationships/hyperlink" Target="https://podminky.urs.cz/item/CS_URS_2022_02/122211101" TargetMode="External"/><Relationship Id="rId16" Type="http://schemas.openxmlformats.org/officeDocument/2006/relationships/hyperlink" Target="https://podminky.urs.cz/item/CS_URS_2022_02/941111222" TargetMode="External"/><Relationship Id="rId29" Type="http://schemas.openxmlformats.org/officeDocument/2006/relationships/hyperlink" Target="https://podminky.urs.cz/item/CS_URS_2022_02/985142111" TargetMode="External"/><Relationship Id="rId11" Type="http://schemas.openxmlformats.org/officeDocument/2006/relationships/hyperlink" Target="https://podminky.urs.cz/item/CS_URS_2022_02/622635021" TargetMode="External"/><Relationship Id="rId24" Type="http://schemas.openxmlformats.org/officeDocument/2006/relationships/hyperlink" Target="https://podminky.urs.cz/item/CS_URS_2022_02/949521212" TargetMode="External"/><Relationship Id="rId32" Type="http://schemas.openxmlformats.org/officeDocument/2006/relationships/hyperlink" Target="https://podminky.urs.cz/item/CS_URS_2022_02/997013153" TargetMode="External"/><Relationship Id="rId37" Type="http://schemas.openxmlformats.org/officeDocument/2006/relationships/hyperlink" Target="https://podminky.urs.cz/item/CS_URS_2022_02/998011002" TargetMode="External"/><Relationship Id="rId40" Type="http://schemas.openxmlformats.org/officeDocument/2006/relationships/hyperlink" Target="https://podminky.urs.cz/item/CS_URS_2022_02/HZS2232" TargetMode="External"/><Relationship Id="rId45" Type="http://schemas.openxmlformats.org/officeDocument/2006/relationships/hyperlink" Target="https://podminky.urs.cz/item/CS_URS_2022_02/741372153" TargetMode="External"/><Relationship Id="rId53" Type="http://schemas.openxmlformats.org/officeDocument/2006/relationships/hyperlink" Target="https://podminky.urs.cz/item/CS_URS_2022_02/764218645" TargetMode="External"/><Relationship Id="rId58" Type="http://schemas.openxmlformats.org/officeDocument/2006/relationships/hyperlink" Target="https://podminky.urs.cz/item/CS_URS_2022_02/783000121" TargetMode="External"/><Relationship Id="rId66" Type="http://schemas.openxmlformats.org/officeDocument/2006/relationships/hyperlink" Target="https://podminky.urs.cz/item/CS_URS_2022_02/783317101" TargetMode="External"/><Relationship Id="rId74" Type="http://schemas.openxmlformats.org/officeDocument/2006/relationships/drawing" Target="../drawings/drawing7.xml"/><Relationship Id="rId5" Type="http://schemas.openxmlformats.org/officeDocument/2006/relationships/hyperlink" Target="https://podminky.urs.cz/item/CS_URS_2022_02/622131121" TargetMode="External"/><Relationship Id="rId15" Type="http://schemas.openxmlformats.org/officeDocument/2006/relationships/hyperlink" Target="https://podminky.urs.cz/item/CS_URS_2022_02/941111122" TargetMode="External"/><Relationship Id="rId23" Type="http://schemas.openxmlformats.org/officeDocument/2006/relationships/hyperlink" Target="https://podminky.urs.cz/item/CS_URS_2022_02/949521112" TargetMode="External"/><Relationship Id="rId28" Type="http://schemas.openxmlformats.org/officeDocument/2006/relationships/hyperlink" Target="https://podminky.urs.cz/item/CS_URS_2022_02/985131311" TargetMode="External"/><Relationship Id="rId36" Type="http://schemas.openxmlformats.org/officeDocument/2006/relationships/hyperlink" Target="https://podminky.urs.cz/item/CS_URS_2022_02/997013631" TargetMode="External"/><Relationship Id="rId49" Type="http://schemas.openxmlformats.org/officeDocument/2006/relationships/hyperlink" Target="https://podminky.urs.cz/item/CS_URS_2022_02/764002851" TargetMode="External"/><Relationship Id="rId57" Type="http://schemas.openxmlformats.org/officeDocument/2006/relationships/hyperlink" Target="https://podminky.urs.cz/item/CS_URS_2022_02/767995113" TargetMode="External"/><Relationship Id="rId61" Type="http://schemas.openxmlformats.org/officeDocument/2006/relationships/hyperlink" Target="https://podminky.urs.cz/item/CS_URS_2022_02/783301303" TargetMode="External"/><Relationship Id="rId10" Type="http://schemas.openxmlformats.org/officeDocument/2006/relationships/hyperlink" Target="https://podminky.urs.cz/item/CS_URS_2022_02/622531012" TargetMode="External"/><Relationship Id="rId19" Type="http://schemas.openxmlformats.org/officeDocument/2006/relationships/hyperlink" Target="https://podminky.urs.cz/item/CS_URS_2022_02/944511211" TargetMode="External"/><Relationship Id="rId31" Type="http://schemas.openxmlformats.org/officeDocument/2006/relationships/hyperlink" Target="https://podminky.urs.cz/item/CS_URS_2022_02/997002611" TargetMode="External"/><Relationship Id="rId44" Type="http://schemas.openxmlformats.org/officeDocument/2006/relationships/hyperlink" Target="https://podminky.urs.cz/item/CS_URS_2022_02/741122642" TargetMode="External"/><Relationship Id="rId52" Type="http://schemas.openxmlformats.org/officeDocument/2006/relationships/hyperlink" Target="https://podminky.urs.cz/item/CS_URS_2022_02/764218624" TargetMode="External"/><Relationship Id="rId60" Type="http://schemas.openxmlformats.org/officeDocument/2006/relationships/hyperlink" Target="https://podminky.urs.cz/item/CS_URS_2022_02/783009421" TargetMode="External"/><Relationship Id="rId65" Type="http://schemas.openxmlformats.org/officeDocument/2006/relationships/hyperlink" Target="https://podminky.urs.cz/item/CS_URS_2022_02/783315101" TargetMode="External"/><Relationship Id="rId73" Type="http://schemas.openxmlformats.org/officeDocument/2006/relationships/hyperlink" Target="https://podminky.urs.cz/item/CS_URS_2022_02/783901551" TargetMode="External"/><Relationship Id="rId4" Type="http://schemas.openxmlformats.org/officeDocument/2006/relationships/hyperlink" Target="https://podminky.urs.cz/item/CS_URS_2022_02/622131101" TargetMode="External"/><Relationship Id="rId9" Type="http://schemas.openxmlformats.org/officeDocument/2006/relationships/hyperlink" Target="https://podminky.urs.cz/item/CS_URS_2022_02/622335102" TargetMode="External"/><Relationship Id="rId14" Type="http://schemas.openxmlformats.org/officeDocument/2006/relationships/hyperlink" Target="https://podminky.urs.cz/item/CS_URS_2022_02/916231213" TargetMode="External"/><Relationship Id="rId22" Type="http://schemas.openxmlformats.org/officeDocument/2006/relationships/hyperlink" Target="https://podminky.urs.cz/item/CS_URS_2022_02/944711211" TargetMode="External"/><Relationship Id="rId27" Type="http://schemas.openxmlformats.org/officeDocument/2006/relationships/hyperlink" Target="https://podminky.urs.cz/item/CS_URS_2022_02/978019331" TargetMode="External"/><Relationship Id="rId30" Type="http://schemas.openxmlformats.org/officeDocument/2006/relationships/hyperlink" Target="https://podminky.urs.cz/item/CS_URS_2022_02/985142912" TargetMode="External"/><Relationship Id="rId35" Type="http://schemas.openxmlformats.org/officeDocument/2006/relationships/hyperlink" Target="https://podminky.urs.cz/item/CS_URS_2022_02/997013509" TargetMode="External"/><Relationship Id="rId43" Type="http://schemas.openxmlformats.org/officeDocument/2006/relationships/hyperlink" Target="https://podminky.urs.cz/item/CS_URS_2022_02/741120001" TargetMode="External"/><Relationship Id="rId48" Type="http://schemas.openxmlformats.org/officeDocument/2006/relationships/hyperlink" Target="https://podminky.urs.cz/item/CS_URS_2022_02/998742201" TargetMode="External"/><Relationship Id="rId56" Type="http://schemas.openxmlformats.org/officeDocument/2006/relationships/hyperlink" Target="https://podminky.urs.cz/item/CS_URS_2022_02/766621435" TargetMode="External"/><Relationship Id="rId64" Type="http://schemas.openxmlformats.org/officeDocument/2006/relationships/hyperlink" Target="https://podminky.urs.cz/item/CS_URS_2022_02/783314201" TargetMode="External"/><Relationship Id="rId69" Type="http://schemas.openxmlformats.org/officeDocument/2006/relationships/hyperlink" Target="https://podminky.urs.cz/item/CS_URS_2022_02/783827505" TargetMode="External"/><Relationship Id="rId8" Type="http://schemas.openxmlformats.org/officeDocument/2006/relationships/hyperlink" Target="https://podminky.urs.cz/item/CS_URS_2022_02/622151011" TargetMode="External"/><Relationship Id="rId51" Type="http://schemas.openxmlformats.org/officeDocument/2006/relationships/hyperlink" Target="https://podminky.urs.cz/item/CS_URS_2022_02/764216601" TargetMode="External"/><Relationship Id="rId72" Type="http://schemas.openxmlformats.org/officeDocument/2006/relationships/hyperlink" Target="https://podminky.urs.cz/item/CS_URS_2022_02/783897611" TargetMode="External"/><Relationship Id="rId3" Type="http://schemas.openxmlformats.org/officeDocument/2006/relationships/hyperlink" Target="https://podminky.urs.cz/item/CS_URS_2022_02/129001101" TargetMode="External"/><Relationship Id="rId12" Type="http://schemas.openxmlformats.org/officeDocument/2006/relationships/hyperlink" Target="https://podminky.urs.cz/item/CS_URS_2022_02/625681012" TargetMode="External"/><Relationship Id="rId17" Type="http://schemas.openxmlformats.org/officeDocument/2006/relationships/hyperlink" Target="https://podminky.urs.cz/item/CS_URS_2022_02/941111822" TargetMode="External"/><Relationship Id="rId25" Type="http://schemas.openxmlformats.org/officeDocument/2006/relationships/hyperlink" Target="https://podminky.urs.cz/item/CS_URS_2022_02/949521812" TargetMode="External"/><Relationship Id="rId33" Type="http://schemas.openxmlformats.org/officeDocument/2006/relationships/hyperlink" Target="https://podminky.urs.cz/item/CS_URS_2022_02/997013219" TargetMode="External"/><Relationship Id="rId38" Type="http://schemas.openxmlformats.org/officeDocument/2006/relationships/hyperlink" Target="https://podminky.urs.cz/item/CS_URS_2022_02/210280712" TargetMode="External"/><Relationship Id="rId46" Type="http://schemas.openxmlformats.org/officeDocument/2006/relationships/hyperlink" Target="https://podminky.urs.cz/item/CS_URS_2022_02/998741201" TargetMode="External"/><Relationship Id="rId59" Type="http://schemas.openxmlformats.org/officeDocument/2006/relationships/hyperlink" Target="https://podminky.urs.cz/item/CS_URS_2022_02/783000125" TargetMode="External"/><Relationship Id="rId67" Type="http://schemas.openxmlformats.org/officeDocument/2006/relationships/hyperlink" Target="https://podminky.urs.cz/item/CS_URS_2022_02/783803140" TargetMode="External"/><Relationship Id="rId20" Type="http://schemas.openxmlformats.org/officeDocument/2006/relationships/hyperlink" Target="https://podminky.urs.cz/item/CS_URS_2022_02/944511811" TargetMode="External"/><Relationship Id="rId41" Type="http://schemas.openxmlformats.org/officeDocument/2006/relationships/hyperlink" Target="https://podminky.urs.cz/item/CS_URS_2022_02/741110511" TargetMode="External"/><Relationship Id="rId54" Type="http://schemas.openxmlformats.org/officeDocument/2006/relationships/hyperlink" Target="https://podminky.urs.cz/item/CS_URS_2022_02/764518622" TargetMode="External"/><Relationship Id="rId62" Type="http://schemas.openxmlformats.org/officeDocument/2006/relationships/hyperlink" Target="https://podminky.urs.cz/item/CS_URS_2022_02/783304100" TargetMode="External"/><Relationship Id="rId70" Type="http://schemas.openxmlformats.org/officeDocument/2006/relationships/hyperlink" Target="https://podminky.urs.cz/item/CS_URS_2022_02/783827509" TargetMode="External"/><Relationship Id="rId1" Type="http://schemas.openxmlformats.org/officeDocument/2006/relationships/hyperlink" Target="https://podminky.urs.cz/item/CS_URS_2022_02/111211101" TargetMode="External"/><Relationship Id="rId6" Type="http://schemas.openxmlformats.org/officeDocument/2006/relationships/hyperlink" Target="https://podminky.urs.cz/item/CS_URS_2022_02/62213501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564750101" TargetMode="External"/><Relationship Id="rId13" Type="http://schemas.openxmlformats.org/officeDocument/2006/relationships/hyperlink" Target="https://podminky.urs.cz/item/CS_URS_2022_02/997013219" TargetMode="External"/><Relationship Id="rId18" Type="http://schemas.openxmlformats.org/officeDocument/2006/relationships/hyperlink" Target="https://podminky.urs.cz/item/CS_URS_2022_02/711161273" TargetMode="External"/><Relationship Id="rId3" Type="http://schemas.openxmlformats.org/officeDocument/2006/relationships/hyperlink" Target="https://podminky.urs.cz/item/CS_URS_2022_02/181912112" TargetMode="External"/><Relationship Id="rId21" Type="http://schemas.openxmlformats.org/officeDocument/2006/relationships/hyperlink" Target="https://podminky.urs.cz/item/CS_URS_2022_02/998721201" TargetMode="External"/><Relationship Id="rId7" Type="http://schemas.openxmlformats.org/officeDocument/2006/relationships/hyperlink" Target="https://podminky.urs.cz/item/CS_URS_2022_02/564730011" TargetMode="External"/><Relationship Id="rId12" Type="http://schemas.openxmlformats.org/officeDocument/2006/relationships/hyperlink" Target="https://podminky.urs.cz/item/CS_URS_2022_02/997013211" TargetMode="External"/><Relationship Id="rId17" Type="http://schemas.openxmlformats.org/officeDocument/2006/relationships/hyperlink" Target="https://podminky.urs.cz/item/CS_URS_2022_02/998223011" TargetMode="External"/><Relationship Id="rId2" Type="http://schemas.openxmlformats.org/officeDocument/2006/relationships/hyperlink" Target="https://podminky.urs.cz/item/CS_URS_2022_02/129001101" TargetMode="External"/><Relationship Id="rId16" Type="http://schemas.openxmlformats.org/officeDocument/2006/relationships/hyperlink" Target="https://podminky.urs.cz/item/CS_URS_2022_02/997013631" TargetMode="External"/><Relationship Id="rId20" Type="http://schemas.openxmlformats.org/officeDocument/2006/relationships/hyperlink" Target="https://podminky.urs.cz/item/CS_URS_2022_02/721173401" TargetMode="External"/><Relationship Id="rId1" Type="http://schemas.openxmlformats.org/officeDocument/2006/relationships/hyperlink" Target="https://podminky.urs.cz/item/CS_URS_2022_02/122211101" TargetMode="External"/><Relationship Id="rId6" Type="http://schemas.openxmlformats.org/officeDocument/2006/relationships/hyperlink" Target="https://podminky.urs.cz/item/CS_URS_2022_02/275351122" TargetMode="External"/><Relationship Id="rId11" Type="http://schemas.openxmlformats.org/officeDocument/2006/relationships/hyperlink" Target="https://podminky.urs.cz/item/CS_URS_2022_02/997002611" TargetMode="External"/><Relationship Id="rId5" Type="http://schemas.openxmlformats.org/officeDocument/2006/relationships/hyperlink" Target="https://podminky.urs.cz/item/CS_URS_2022_02/275351121" TargetMode="External"/><Relationship Id="rId15" Type="http://schemas.openxmlformats.org/officeDocument/2006/relationships/hyperlink" Target="https://podminky.urs.cz/item/CS_URS_2022_02/997013509" TargetMode="External"/><Relationship Id="rId10" Type="http://schemas.openxmlformats.org/officeDocument/2006/relationships/hyperlink" Target="https://podminky.urs.cz/item/CS_URS_2022_02/916231213" TargetMode="External"/><Relationship Id="rId19" Type="http://schemas.openxmlformats.org/officeDocument/2006/relationships/hyperlink" Target="https://podminky.urs.cz/item/CS_URS_2022_02/711199098" TargetMode="External"/><Relationship Id="rId4" Type="http://schemas.openxmlformats.org/officeDocument/2006/relationships/hyperlink" Target="https://podminky.urs.cz/item/CS_URS_2022_02/275313711" TargetMode="External"/><Relationship Id="rId9" Type="http://schemas.openxmlformats.org/officeDocument/2006/relationships/hyperlink" Target="https://podminky.urs.cz/item/CS_URS_2022_02/596811120" TargetMode="External"/><Relationship Id="rId14" Type="http://schemas.openxmlformats.org/officeDocument/2006/relationships/hyperlink" Target="https://podminky.urs.cz/item/CS_URS_2022_02/997013501" TargetMode="External"/><Relationship Id="rId22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998762202" TargetMode="External"/><Relationship Id="rId13" Type="http://schemas.openxmlformats.org/officeDocument/2006/relationships/hyperlink" Target="https://podminky.urs.cz/item/CS_URS_2022_02/764101151" TargetMode="External"/><Relationship Id="rId18" Type="http://schemas.openxmlformats.org/officeDocument/2006/relationships/hyperlink" Target="https://podminky.urs.cz/item/CS_URS_2022_02/764223452" TargetMode="External"/><Relationship Id="rId26" Type="http://schemas.openxmlformats.org/officeDocument/2006/relationships/hyperlink" Target="https://podminky.urs.cz/item/CS_URS_2022_02/765191901" TargetMode="External"/><Relationship Id="rId39" Type="http://schemas.openxmlformats.org/officeDocument/2006/relationships/hyperlink" Target="https://podminky.urs.cz/item/CS_URS_2022_02/783517001" TargetMode="External"/><Relationship Id="rId3" Type="http://schemas.openxmlformats.org/officeDocument/2006/relationships/hyperlink" Target="https://podminky.urs.cz/item/CS_URS_2022_02/997013509" TargetMode="External"/><Relationship Id="rId21" Type="http://schemas.openxmlformats.org/officeDocument/2006/relationships/hyperlink" Target="https://podminky.urs.cz/item/CS_URS_2022_02/764511644" TargetMode="External"/><Relationship Id="rId34" Type="http://schemas.openxmlformats.org/officeDocument/2006/relationships/hyperlink" Target="https://podminky.urs.cz/item/CS_URS_2022_02/783122101" TargetMode="External"/><Relationship Id="rId7" Type="http://schemas.openxmlformats.org/officeDocument/2006/relationships/hyperlink" Target="https://podminky.urs.cz/item/CS_URS_2022_02/762341811" TargetMode="External"/><Relationship Id="rId12" Type="http://schemas.openxmlformats.org/officeDocument/2006/relationships/hyperlink" Target="https://podminky.urs.cz/item/CS_URS_2022_02/764101131" TargetMode="External"/><Relationship Id="rId17" Type="http://schemas.openxmlformats.org/officeDocument/2006/relationships/hyperlink" Target="https://podminky.urs.cz/item/CS_URS_2022_02/764222433" TargetMode="External"/><Relationship Id="rId25" Type="http://schemas.openxmlformats.org/officeDocument/2006/relationships/hyperlink" Target="https://podminky.urs.cz/item/CS_URS_2022_02/765142915" TargetMode="External"/><Relationship Id="rId33" Type="http://schemas.openxmlformats.org/officeDocument/2006/relationships/hyperlink" Target="https://podminky.urs.cz/item/CS_URS_2022_02/783118211" TargetMode="External"/><Relationship Id="rId38" Type="http://schemas.openxmlformats.org/officeDocument/2006/relationships/hyperlink" Target="https://podminky.urs.cz/item/CS_URS_2022_02/783506811" TargetMode="External"/><Relationship Id="rId2" Type="http://schemas.openxmlformats.org/officeDocument/2006/relationships/hyperlink" Target="https://podminky.urs.cz/item/CS_URS_2022_02/997013501" TargetMode="External"/><Relationship Id="rId16" Type="http://schemas.openxmlformats.org/officeDocument/2006/relationships/hyperlink" Target="https://podminky.urs.cz/item/CS_URS_2022_02/764221476" TargetMode="External"/><Relationship Id="rId20" Type="http://schemas.openxmlformats.org/officeDocument/2006/relationships/hyperlink" Target="https://podminky.urs.cz/item/CS_URS_2022_02/764511623" TargetMode="External"/><Relationship Id="rId29" Type="http://schemas.openxmlformats.org/officeDocument/2006/relationships/hyperlink" Target="https://podminky.urs.cz/item/CS_URS_2022_02/783101203" TargetMode="External"/><Relationship Id="rId41" Type="http://schemas.openxmlformats.org/officeDocument/2006/relationships/drawing" Target="../drawings/drawing9.xml"/><Relationship Id="rId1" Type="http://schemas.openxmlformats.org/officeDocument/2006/relationships/hyperlink" Target="https://podminky.urs.cz/item/CS_URS_2022_02/997002611" TargetMode="External"/><Relationship Id="rId6" Type="http://schemas.openxmlformats.org/officeDocument/2006/relationships/hyperlink" Target="https://podminky.urs.cz/item/CS_URS_2022_02/762341210" TargetMode="External"/><Relationship Id="rId11" Type="http://schemas.openxmlformats.org/officeDocument/2006/relationships/hyperlink" Target="https://podminky.urs.cz/item/CS_URS_2022_02/764004801" TargetMode="External"/><Relationship Id="rId24" Type="http://schemas.openxmlformats.org/officeDocument/2006/relationships/hyperlink" Target="https://podminky.urs.cz/item/CS_URS_2022_02/765135202" TargetMode="External"/><Relationship Id="rId32" Type="http://schemas.openxmlformats.org/officeDocument/2006/relationships/hyperlink" Target="https://podminky.urs.cz/item/CS_URS_2022_02/783114101" TargetMode="External"/><Relationship Id="rId37" Type="http://schemas.openxmlformats.org/officeDocument/2006/relationships/hyperlink" Target="https://podminky.urs.cz/item/CS_URS_2022_02/783501513" TargetMode="External"/><Relationship Id="rId40" Type="http://schemas.openxmlformats.org/officeDocument/2006/relationships/hyperlink" Target="https://podminky.urs.cz/item/CS_URS_2022_02/783591101" TargetMode="External"/><Relationship Id="rId5" Type="http://schemas.openxmlformats.org/officeDocument/2006/relationships/hyperlink" Target="https://podminky.urs.cz/item/CS_URS_2022_02/997013631" TargetMode="External"/><Relationship Id="rId15" Type="http://schemas.openxmlformats.org/officeDocument/2006/relationships/hyperlink" Target="https://podminky.urs.cz/item/CS_URS_2022_02/764221466" TargetMode="External"/><Relationship Id="rId23" Type="http://schemas.openxmlformats.org/officeDocument/2006/relationships/hyperlink" Target="https://podminky.urs.cz/item/CS_URS_2022_02/998764202" TargetMode="External"/><Relationship Id="rId28" Type="http://schemas.openxmlformats.org/officeDocument/2006/relationships/hyperlink" Target="https://podminky.urs.cz/item/CS_URS_2022_02/783101201" TargetMode="External"/><Relationship Id="rId36" Type="http://schemas.openxmlformats.org/officeDocument/2006/relationships/hyperlink" Target="https://podminky.urs.cz/item/CS_URS_2022_02/783214121" TargetMode="External"/><Relationship Id="rId10" Type="http://schemas.openxmlformats.org/officeDocument/2006/relationships/hyperlink" Target="https://podminky.urs.cz/item/CS_URS_2022_02/764001861" TargetMode="External"/><Relationship Id="rId19" Type="http://schemas.openxmlformats.org/officeDocument/2006/relationships/hyperlink" Target="https://podminky.urs.cz/item/CS_URS_2022_02/764511603" TargetMode="External"/><Relationship Id="rId31" Type="http://schemas.openxmlformats.org/officeDocument/2006/relationships/hyperlink" Target="https://podminky.urs.cz/item/CS_URS_2022_02/783106801" TargetMode="External"/><Relationship Id="rId4" Type="http://schemas.openxmlformats.org/officeDocument/2006/relationships/hyperlink" Target="https://podminky.urs.cz/item/CS_URS_2022_02/997013511" TargetMode="External"/><Relationship Id="rId9" Type="http://schemas.openxmlformats.org/officeDocument/2006/relationships/hyperlink" Target="https://podminky.urs.cz/item/CS_URS_2022_02/764001843" TargetMode="External"/><Relationship Id="rId14" Type="http://schemas.openxmlformats.org/officeDocument/2006/relationships/hyperlink" Target="https://podminky.urs.cz/item/CS_URS_2022_02/764221415" TargetMode="External"/><Relationship Id="rId22" Type="http://schemas.openxmlformats.org/officeDocument/2006/relationships/hyperlink" Target="https://podminky.urs.cz/item/CS_URS_2022_02/764518622" TargetMode="External"/><Relationship Id="rId27" Type="http://schemas.openxmlformats.org/officeDocument/2006/relationships/hyperlink" Target="https://podminky.urs.cz/item/CS_URS_2022_02/765192001" TargetMode="External"/><Relationship Id="rId30" Type="http://schemas.openxmlformats.org/officeDocument/2006/relationships/hyperlink" Target="https://podminky.urs.cz/item/CS_URS_2022_02/783101403" TargetMode="External"/><Relationship Id="rId35" Type="http://schemas.openxmlformats.org/officeDocument/2006/relationships/hyperlink" Target="https://podminky.urs.cz/item/CS_URS_2022_02/7832014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94"/>
      <c r="AS2" s="294"/>
      <c r="AT2" s="294"/>
      <c r="AU2" s="294"/>
      <c r="AV2" s="294"/>
      <c r="AW2" s="294"/>
      <c r="AX2" s="294"/>
      <c r="AY2" s="294"/>
      <c r="AZ2" s="294"/>
      <c r="BA2" s="294"/>
      <c r="BB2" s="294"/>
      <c r="BC2" s="294"/>
      <c r="BD2" s="294"/>
      <c r="BE2" s="29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78" t="s">
        <v>14</v>
      </c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3"/>
      <c r="AL5" s="23"/>
      <c r="AM5" s="23"/>
      <c r="AN5" s="23"/>
      <c r="AO5" s="23"/>
      <c r="AP5" s="23"/>
      <c r="AQ5" s="23"/>
      <c r="AR5" s="21"/>
      <c r="BE5" s="275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80" t="s">
        <v>17</v>
      </c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79"/>
      <c r="AA6" s="279"/>
      <c r="AB6" s="279"/>
      <c r="AC6" s="279"/>
      <c r="AD6" s="279"/>
      <c r="AE6" s="279"/>
      <c r="AF6" s="279"/>
      <c r="AG6" s="279"/>
      <c r="AH6" s="279"/>
      <c r="AI6" s="279"/>
      <c r="AJ6" s="279"/>
      <c r="AK6" s="23"/>
      <c r="AL6" s="23"/>
      <c r="AM6" s="23"/>
      <c r="AN6" s="23"/>
      <c r="AO6" s="23"/>
      <c r="AP6" s="23"/>
      <c r="AQ6" s="23"/>
      <c r="AR6" s="21"/>
      <c r="BE6" s="27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76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76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76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76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276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76"/>
      <c r="BS12" s="18" t="s">
        <v>6</v>
      </c>
    </row>
    <row r="13" spans="1:74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28</v>
      </c>
      <c r="AO13" s="23"/>
      <c r="AP13" s="23"/>
      <c r="AQ13" s="23"/>
      <c r="AR13" s="21"/>
      <c r="BE13" s="276"/>
      <c r="BS13" s="18" t="s">
        <v>6</v>
      </c>
    </row>
    <row r="14" spans="1:74">
      <c r="B14" s="22"/>
      <c r="C14" s="23"/>
      <c r="D14" s="23"/>
      <c r="E14" s="281" t="s">
        <v>28</v>
      </c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282"/>
      <c r="V14" s="282"/>
      <c r="W14" s="282"/>
      <c r="X14" s="282"/>
      <c r="Y14" s="282"/>
      <c r="Z14" s="282"/>
      <c r="AA14" s="282"/>
      <c r="AB14" s="282"/>
      <c r="AC14" s="282"/>
      <c r="AD14" s="282"/>
      <c r="AE14" s="282"/>
      <c r="AF14" s="282"/>
      <c r="AG14" s="282"/>
      <c r="AH14" s="282"/>
      <c r="AI14" s="282"/>
      <c r="AJ14" s="282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276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76"/>
      <c r="BS15" s="18" t="s">
        <v>4</v>
      </c>
    </row>
    <row r="16" spans="1:74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76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276"/>
      <c r="BS17" s="18" t="s">
        <v>30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76"/>
      <c r="BS18" s="18" t="s">
        <v>6</v>
      </c>
    </row>
    <row r="19" spans="1:71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76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276"/>
      <c r="BS20" s="18" t="s">
        <v>30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76"/>
    </row>
    <row r="22" spans="1:71" s="1" customFormat="1" ht="12" customHeight="1">
      <c r="B22" s="22"/>
      <c r="C22" s="23"/>
      <c r="D22" s="30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76"/>
    </row>
    <row r="23" spans="1:71" s="1" customFormat="1" ht="16.5" customHeight="1">
      <c r="B23" s="22"/>
      <c r="C23" s="23"/>
      <c r="D23" s="23"/>
      <c r="E23" s="283" t="s">
        <v>1</v>
      </c>
      <c r="F23" s="283"/>
      <c r="G23" s="283"/>
      <c r="H23" s="283"/>
      <c r="I23" s="283"/>
      <c r="J23" s="283"/>
      <c r="K23" s="283"/>
      <c r="L23" s="283"/>
      <c r="M23" s="283"/>
      <c r="N23" s="283"/>
      <c r="O23" s="283"/>
      <c r="P23" s="283"/>
      <c r="Q23" s="283"/>
      <c r="R23" s="283"/>
      <c r="S23" s="283"/>
      <c r="T23" s="283"/>
      <c r="U23" s="283"/>
      <c r="V23" s="283"/>
      <c r="W23" s="283"/>
      <c r="X23" s="283"/>
      <c r="Y23" s="283"/>
      <c r="Z23" s="283"/>
      <c r="AA23" s="283"/>
      <c r="AB23" s="283"/>
      <c r="AC23" s="283"/>
      <c r="AD23" s="283"/>
      <c r="AE23" s="283"/>
      <c r="AF23" s="283"/>
      <c r="AG23" s="283"/>
      <c r="AH23" s="283"/>
      <c r="AI23" s="283"/>
      <c r="AJ23" s="283"/>
      <c r="AK23" s="283"/>
      <c r="AL23" s="283"/>
      <c r="AM23" s="283"/>
      <c r="AN23" s="283"/>
      <c r="AO23" s="23"/>
      <c r="AP23" s="23"/>
      <c r="AQ23" s="23"/>
      <c r="AR23" s="21"/>
      <c r="BE23" s="276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76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76"/>
    </row>
    <row r="26" spans="1:71" s="2" customFormat="1" ht="25.9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84">
        <f>ROUND(AG94,2)</f>
        <v>0</v>
      </c>
      <c r="AL26" s="285"/>
      <c r="AM26" s="285"/>
      <c r="AN26" s="285"/>
      <c r="AO26" s="285"/>
      <c r="AP26" s="37"/>
      <c r="AQ26" s="37"/>
      <c r="AR26" s="40"/>
      <c r="BE26" s="276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76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86" t="s">
        <v>34</v>
      </c>
      <c r="M28" s="286"/>
      <c r="N28" s="286"/>
      <c r="O28" s="286"/>
      <c r="P28" s="286"/>
      <c r="Q28" s="37"/>
      <c r="R28" s="37"/>
      <c r="S28" s="37"/>
      <c r="T28" s="37"/>
      <c r="U28" s="37"/>
      <c r="V28" s="37"/>
      <c r="W28" s="286" t="s">
        <v>35</v>
      </c>
      <c r="X28" s="286"/>
      <c r="Y28" s="286"/>
      <c r="Z28" s="286"/>
      <c r="AA28" s="286"/>
      <c r="AB28" s="286"/>
      <c r="AC28" s="286"/>
      <c r="AD28" s="286"/>
      <c r="AE28" s="286"/>
      <c r="AF28" s="37"/>
      <c r="AG28" s="37"/>
      <c r="AH28" s="37"/>
      <c r="AI28" s="37"/>
      <c r="AJ28" s="37"/>
      <c r="AK28" s="286" t="s">
        <v>36</v>
      </c>
      <c r="AL28" s="286"/>
      <c r="AM28" s="286"/>
      <c r="AN28" s="286"/>
      <c r="AO28" s="286"/>
      <c r="AP28" s="37"/>
      <c r="AQ28" s="37"/>
      <c r="AR28" s="40"/>
      <c r="BE28" s="276"/>
    </row>
    <row r="29" spans="1:71" s="3" customFormat="1" ht="14.45" customHeight="1">
      <c r="B29" s="41"/>
      <c r="C29" s="42"/>
      <c r="D29" s="30" t="s">
        <v>37</v>
      </c>
      <c r="E29" s="42"/>
      <c r="F29" s="30" t="s">
        <v>38</v>
      </c>
      <c r="G29" s="42"/>
      <c r="H29" s="42"/>
      <c r="I29" s="42"/>
      <c r="J29" s="42"/>
      <c r="K29" s="42"/>
      <c r="L29" s="289">
        <v>0.21</v>
      </c>
      <c r="M29" s="288"/>
      <c r="N29" s="288"/>
      <c r="O29" s="288"/>
      <c r="P29" s="288"/>
      <c r="Q29" s="42"/>
      <c r="R29" s="42"/>
      <c r="S29" s="42"/>
      <c r="T29" s="42"/>
      <c r="U29" s="42"/>
      <c r="V29" s="42"/>
      <c r="W29" s="287">
        <f>ROUND(AZ94, 2)</f>
        <v>0</v>
      </c>
      <c r="X29" s="288"/>
      <c r="Y29" s="288"/>
      <c r="Z29" s="288"/>
      <c r="AA29" s="288"/>
      <c r="AB29" s="288"/>
      <c r="AC29" s="288"/>
      <c r="AD29" s="288"/>
      <c r="AE29" s="288"/>
      <c r="AF29" s="42"/>
      <c r="AG29" s="42"/>
      <c r="AH29" s="42"/>
      <c r="AI29" s="42"/>
      <c r="AJ29" s="42"/>
      <c r="AK29" s="287">
        <f>ROUND(AV94, 2)</f>
        <v>0</v>
      </c>
      <c r="AL29" s="288"/>
      <c r="AM29" s="288"/>
      <c r="AN29" s="288"/>
      <c r="AO29" s="288"/>
      <c r="AP29" s="42"/>
      <c r="AQ29" s="42"/>
      <c r="AR29" s="43"/>
      <c r="BE29" s="277"/>
    </row>
    <row r="30" spans="1:71" s="3" customFormat="1" ht="14.45" customHeight="1">
      <c r="B30" s="41"/>
      <c r="C30" s="42"/>
      <c r="D30" s="42"/>
      <c r="E30" s="42"/>
      <c r="F30" s="30" t="s">
        <v>39</v>
      </c>
      <c r="G30" s="42"/>
      <c r="H30" s="42"/>
      <c r="I30" s="42"/>
      <c r="J30" s="42"/>
      <c r="K30" s="42"/>
      <c r="L30" s="289">
        <v>0.15</v>
      </c>
      <c r="M30" s="288"/>
      <c r="N30" s="288"/>
      <c r="O30" s="288"/>
      <c r="P30" s="288"/>
      <c r="Q30" s="42"/>
      <c r="R30" s="42"/>
      <c r="S30" s="42"/>
      <c r="T30" s="42"/>
      <c r="U30" s="42"/>
      <c r="V30" s="42"/>
      <c r="W30" s="287">
        <f>ROUND(BA94, 2)</f>
        <v>0</v>
      </c>
      <c r="X30" s="288"/>
      <c r="Y30" s="288"/>
      <c r="Z30" s="288"/>
      <c r="AA30" s="288"/>
      <c r="AB30" s="288"/>
      <c r="AC30" s="288"/>
      <c r="AD30" s="288"/>
      <c r="AE30" s="288"/>
      <c r="AF30" s="42"/>
      <c r="AG30" s="42"/>
      <c r="AH30" s="42"/>
      <c r="AI30" s="42"/>
      <c r="AJ30" s="42"/>
      <c r="AK30" s="287">
        <f>ROUND(AW94, 2)</f>
        <v>0</v>
      </c>
      <c r="AL30" s="288"/>
      <c r="AM30" s="288"/>
      <c r="AN30" s="288"/>
      <c r="AO30" s="288"/>
      <c r="AP30" s="42"/>
      <c r="AQ30" s="42"/>
      <c r="AR30" s="43"/>
      <c r="BE30" s="277"/>
    </row>
    <row r="31" spans="1:71" s="3" customFormat="1" ht="14.45" hidden="1" customHeight="1">
      <c r="B31" s="41"/>
      <c r="C31" s="42"/>
      <c r="D31" s="42"/>
      <c r="E31" s="42"/>
      <c r="F31" s="30" t="s">
        <v>40</v>
      </c>
      <c r="G31" s="42"/>
      <c r="H31" s="42"/>
      <c r="I31" s="42"/>
      <c r="J31" s="42"/>
      <c r="K31" s="42"/>
      <c r="L31" s="289">
        <v>0.21</v>
      </c>
      <c r="M31" s="288"/>
      <c r="N31" s="288"/>
      <c r="O31" s="288"/>
      <c r="P31" s="288"/>
      <c r="Q31" s="42"/>
      <c r="R31" s="42"/>
      <c r="S31" s="42"/>
      <c r="T31" s="42"/>
      <c r="U31" s="42"/>
      <c r="V31" s="42"/>
      <c r="W31" s="287">
        <f>ROUND(BB94, 2)</f>
        <v>0</v>
      </c>
      <c r="X31" s="288"/>
      <c r="Y31" s="288"/>
      <c r="Z31" s="288"/>
      <c r="AA31" s="288"/>
      <c r="AB31" s="288"/>
      <c r="AC31" s="288"/>
      <c r="AD31" s="288"/>
      <c r="AE31" s="288"/>
      <c r="AF31" s="42"/>
      <c r="AG31" s="42"/>
      <c r="AH31" s="42"/>
      <c r="AI31" s="42"/>
      <c r="AJ31" s="42"/>
      <c r="AK31" s="287">
        <v>0</v>
      </c>
      <c r="AL31" s="288"/>
      <c r="AM31" s="288"/>
      <c r="AN31" s="288"/>
      <c r="AO31" s="288"/>
      <c r="AP31" s="42"/>
      <c r="AQ31" s="42"/>
      <c r="AR31" s="43"/>
      <c r="BE31" s="277"/>
    </row>
    <row r="32" spans="1:71" s="3" customFormat="1" ht="14.45" hidden="1" customHeight="1">
      <c r="B32" s="41"/>
      <c r="C32" s="42"/>
      <c r="D32" s="42"/>
      <c r="E32" s="42"/>
      <c r="F32" s="30" t="s">
        <v>41</v>
      </c>
      <c r="G32" s="42"/>
      <c r="H32" s="42"/>
      <c r="I32" s="42"/>
      <c r="J32" s="42"/>
      <c r="K32" s="42"/>
      <c r="L32" s="289">
        <v>0.15</v>
      </c>
      <c r="M32" s="288"/>
      <c r="N32" s="288"/>
      <c r="O32" s="288"/>
      <c r="P32" s="288"/>
      <c r="Q32" s="42"/>
      <c r="R32" s="42"/>
      <c r="S32" s="42"/>
      <c r="T32" s="42"/>
      <c r="U32" s="42"/>
      <c r="V32" s="42"/>
      <c r="W32" s="287">
        <f>ROUND(BC94, 2)</f>
        <v>0</v>
      </c>
      <c r="X32" s="288"/>
      <c r="Y32" s="288"/>
      <c r="Z32" s="288"/>
      <c r="AA32" s="288"/>
      <c r="AB32" s="288"/>
      <c r="AC32" s="288"/>
      <c r="AD32" s="288"/>
      <c r="AE32" s="288"/>
      <c r="AF32" s="42"/>
      <c r="AG32" s="42"/>
      <c r="AH32" s="42"/>
      <c r="AI32" s="42"/>
      <c r="AJ32" s="42"/>
      <c r="AK32" s="287">
        <v>0</v>
      </c>
      <c r="AL32" s="288"/>
      <c r="AM32" s="288"/>
      <c r="AN32" s="288"/>
      <c r="AO32" s="288"/>
      <c r="AP32" s="42"/>
      <c r="AQ32" s="42"/>
      <c r="AR32" s="43"/>
      <c r="BE32" s="277"/>
    </row>
    <row r="33" spans="1:57" s="3" customFormat="1" ht="14.45" hidden="1" customHeight="1">
      <c r="B33" s="41"/>
      <c r="C33" s="42"/>
      <c r="D33" s="42"/>
      <c r="E33" s="42"/>
      <c r="F33" s="30" t="s">
        <v>42</v>
      </c>
      <c r="G33" s="42"/>
      <c r="H33" s="42"/>
      <c r="I33" s="42"/>
      <c r="J33" s="42"/>
      <c r="K33" s="42"/>
      <c r="L33" s="289">
        <v>0</v>
      </c>
      <c r="M33" s="288"/>
      <c r="N33" s="288"/>
      <c r="O33" s="288"/>
      <c r="P33" s="288"/>
      <c r="Q33" s="42"/>
      <c r="R33" s="42"/>
      <c r="S33" s="42"/>
      <c r="T33" s="42"/>
      <c r="U33" s="42"/>
      <c r="V33" s="42"/>
      <c r="W33" s="287">
        <f>ROUND(BD94, 2)</f>
        <v>0</v>
      </c>
      <c r="X33" s="288"/>
      <c r="Y33" s="288"/>
      <c r="Z33" s="288"/>
      <c r="AA33" s="288"/>
      <c r="AB33" s="288"/>
      <c r="AC33" s="288"/>
      <c r="AD33" s="288"/>
      <c r="AE33" s="288"/>
      <c r="AF33" s="42"/>
      <c r="AG33" s="42"/>
      <c r="AH33" s="42"/>
      <c r="AI33" s="42"/>
      <c r="AJ33" s="42"/>
      <c r="AK33" s="287">
        <v>0</v>
      </c>
      <c r="AL33" s="288"/>
      <c r="AM33" s="288"/>
      <c r="AN33" s="288"/>
      <c r="AO33" s="288"/>
      <c r="AP33" s="42"/>
      <c r="AQ33" s="42"/>
      <c r="AR33" s="43"/>
      <c r="BE33" s="277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76"/>
    </row>
    <row r="35" spans="1:57" s="2" customFormat="1" ht="25.9" customHeight="1">
      <c r="A35" s="35"/>
      <c r="B35" s="36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293" t="s">
        <v>45</v>
      </c>
      <c r="Y35" s="291"/>
      <c r="Z35" s="291"/>
      <c r="AA35" s="291"/>
      <c r="AB35" s="291"/>
      <c r="AC35" s="46"/>
      <c r="AD35" s="46"/>
      <c r="AE35" s="46"/>
      <c r="AF35" s="46"/>
      <c r="AG35" s="46"/>
      <c r="AH35" s="46"/>
      <c r="AI35" s="46"/>
      <c r="AJ35" s="46"/>
      <c r="AK35" s="290">
        <f>SUM(AK26:AK33)</f>
        <v>0</v>
      </c>
      <c r="AL35" s="291"/>
      <c r="AM35" s="291"/>
      <c r="AN35" s="291"/>
      <c r="AO35" s="292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46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47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>
      <c r="A60" s="35"/>
      <c r="B60" s="36"/>
      <c r="C60" s="37"/>
      <c r="D60" s="53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48</v>
      </c>
      <c r="AI60" s="39"/>
      <c r="AJ60" s="39"/>
      <c r="AK60" s="39"/>
      <c r="AL60" s="39"/>
      <c r="AM60" s="53" t="s">
        <v>49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>
      <c r="A64" s="35"/>
      <c r="B64" s="36"/>
      <c r="C64" s="37"/>
      <c r="D64" s="50" t="s">
        <v>50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51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>
      <c r="A75" s="35"/>
      <c r="B75" s="36"/>
      <c r="C75" s="37"/>
      <c r="D75" s="53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48</v>
      </c>
      <c r="AI75" s="39"/>
      <c r="AJ75" s="39"/>
      <c r="AK75" s="39"/>
      <c r="AL75" s="39"/>
      <c r="AM75" s="53" t="s">
        <v>49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2022_10_18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73" t="str">
        <f>K6</f>
        <v>01 - Opočno pod Orlickými horami ON - SA část oprava - PD</v>
      </c>
      <c r="M85" s="274"/>
      <c r="N85" s="274"/>
      <c r="O85" s="274"/>
      <c r="P85" s="274"/>
      <c r="Q85" s="274"/>
      <c r="R85" s="274"/>
      <c r="S85" s="274"/>
      <c r="T85" s="274"/>
      <c r="U85" s="274"/>
      <c r="V85" s="274"/>
      <c r="W85" s="274"/>
      <c r="X85" s="274"/>
      <c r="Y85" s="274"/>
      <c r="Z85" s="274"/>
      <c r="AA85" s="274"/>
      <c r="AB85" s="274"/>
      <c r="AC85" s="274"/>
      <c r="AD85" s="274"/>
      <c r="AE85" s="274"/>
      <c r="AF85" s="274"/>
      <c r="AG85" s="274"/>
      <c r="AH85" s="274"/>
      <c r="AI85" s="274"/>
      <c r="AJ85" s="274"/>
      <c r="AK85" s="64"/>
      <c r="AL85" s="64"/>
      <c r="AM85" s="64"/>
      <c r="AN85" s="64"/>
      <c r="AO85" s="64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98" t="str">
        <f>IF(AN8= "","",AN8)</f>
        <v>18. 10. 2022</v>
      </c>
      <c r="AN87" s="298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299" t="str">
        <f>IF(E17="","",E17)</f>
        <v xml:space="preserve"> </v>
      </c>
      <c r="AN89" s="300"/>
      <c r="AO89" s="300"/>
      <c r="AP89" s="300"/>
      <c r="AQ89" s="37"/>
      <c r="AR89" s="40"/>
      <c r="AS89" s="302" t="s">
        <v>53</v>
      </c>
      <c r="AT89" s="303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31</v>
      </c>
      <c r="AJ90" s="37"/>
      <c r="AK90" s="37"/>
      <c r="AL90" s="37"/>
      <c r="AM90" s="299" t="str">
        <f>IF(E20="","",E20)</f>
        <v xml:space="preserve"> </v>
      </c>
      <c r="AN90" s="300"/>
      <c r="AO90" s="300"/>
      <c r="AP90" s="300"/>
      <c r="AQ90" s="37"/>
      <c r="AR90" s="40"/>
      <c r="AS90" s="304"/>
      <c r="AT90" s="305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06"/>
      <c r="AT91" s="307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69" t="s">
        <v>54</v>
      </c>
      <c r="D92" s="270"/>
      <c r="E92" s="270"/>
      <c r="F92" s="270"/>
      <c r="G92" s="270"/>
      <c r="H92" s="74"/>
      <c r="I92" s="272" t="s">
        <v>55</v>
      </c>
      <c r="J92" s="270"/>
      <c r="K92" s="270"/>
      <c r="L92" s="270"/>
      <c r="M92" s="270"/>
      <c r="N92" s="270"/>
      <c r="O92" s="270"/>
      <c r="P92" s="270"/>
      <c r="Q92" s="270"/>
      <c r="R92" s="270"/>
      <c r="S92" s="270"/>
      <c r="T92" s="270"/>
      <c r="U92" s="270"/>
      <c r="V92" s="270"/>
      <c r="W92" s="270"/>
      <c r="X92" s="270"/>
      <c r="Y92" s="270"/>
      <c r="Z92" s="270"/>
      <c r="AA92" s="270"/>
      <c r="AB92" s="270"/>
      <c r="AC92" s="270"/>
      <c r="AD92" s="270"/>
      <c r="AE92" s="270"/>
      <c r="AF92" s="270"/>
      <c r="AG92" s="297" t="s">
        <v>56</v>
      </c>
      <c r="AH92" s="270"/>
      <c r="AI92" s="270"/>
      <c r="AJ92" s="270"/>
      <c r="AK92" s="270"/>
      <c r="AL92" s="270"/>
      <c r="AM92" s="270"/>
      <c r="AN92" s="272" t="s">
        <v>57</v>
      </c>
      <c r="AO92" s="270"/>
      <c r="AP92" s="301"/>
      <c r="AQ92" s="75" t="s">
        <v>58</v>
      </c>
      <c r="AR92" s="40"/>
      <c r="AS92" s="76" t="s">
        <v>59</v>
      </c>
      <c r="AT92" s="77" t="s">
        <v>60</v>
      </c>
      <c r="AU92" s="77" t="s">
        <v>61</v>
      </c>
      <c r="AV92" s="77" t="s">
        <v>62</v>
      </c>
      <c r="AW92" s="77" t="s">
        <v>63</v>
      </c>
      <c r="AX92" s="77" t="s">
        <v>64</v>
      </c>
      <c r="AY92" s="77" t="s">
        <v>65</v>
      </c>
      <c r="AZ92" s="77" t="s">
        <v>66</v>
      </c>
      <c r="BA92" s="77" t="s">
        <v>67</v>
      </c>
      <c r="BB92" s="77" t="s">
        <v>68</v>
      </c>
      <c r="BC92" s="77" t="s">
        <v>69</v>
      </c>
      <c r="BD92" s="78" t="s">
        <v>70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71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08">
        <f>ROUND(SUM(AG95:AG104),2)</f>
        <v>0</v>
      </c>
      <c r="AH94" s="308"/>
      <c r="AI94" s="308"/>
      <c r="AJ94" s="308"/>
      <c r="AK94" s="308"/>
      <c r="AL94" s="308"/>
      <c r="AM94" s="308"/>
      <c r="AN94" s="309">
        <f t="shared" ref="AN94:AN104" si="0">SUM(AG94,AT94)</f>
        <v>0</v>
      </c>
      <c r="AO94" s="309"/>
      <c r="AP94" s="309"/>
      <c r="AQ94" s="86" t="s">
        <v>1</v>
      </c>
      <c r="AR94" s="87"/>
      <c r="AS94" s="88">
        <f>ROUND(SUM(AS95:AS104),2)</f>
        <v>0</v>
      </c>
      <c r="AT94" s="89">
        <f t="shared" ref="AT94:AT104" si="1">ROUND(SUM(AV94:AW94),2)</f>
        <v>0</v>
      </c>
      <c r="AU94" s="90">
        <f>ROUND(SUM(AU95:AU104),5)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ROUND(SUM(AZ95:AZ104),2)</f>
        <v>0</v>
      </c>
      <c r="BA94" s="89">
        <f>ROUND(SUM(BA95:BA104),2)</f>
        <v>0</v>
      </c>
      <c r="BB94" s="89">
        <f>ROUND(SUM(BB95:BB104),2)</f>
        <v>0</v>
      </c>
      <c r="BC94" s="89">
        <f>ROUND(SUM(BC95:BC104),2)</f>
        <v>0</v>
      </c>
      <c r="BD94" s="91">
        <f>ROUND(SUM(BD95:BD104),2)</f>
        <v>0</v>
      </c>
      <c r="BS94" s="92" t="s">
        <v>72</v>
      </c>
      <c r="BT94" s="92" t="s">
        <v>73</v>
      </c>
      <c r="BU94" s="93" t="s">
        <v>74</v>
      </c>
      <c r="BV94" s="92" t="s">
        <v>75</v>
      </c>
      <c r="BW94" s="92" t="s">
        <v>5</v>
      </c>
      <c r="BX94" s="92" t="s">
        <v>76</v>
      </c>
      <c r="CL94" s="92" t="s">
        <v>1</v>
      </c>
    </row>
    <row r="95" spans="1:91" s="7" customFormat="1" ht="24.75" customHeight="1">
      <c r="A95" s="94" t="s">
        <v>77</v>
      </c>
      <c r="B95" s="95"/>
      <c r="C95" s="96"/>
      <c r="D95" s="271" t="s">
        <v>78</v>
      </c>
      <c r="E95" s="271"/>
      <c r="F95" s="271"/>
      <c r="G95" s="271"/>
      <c r="H95" s="271"/>
      <c r="I95" s="97"/>
      <c r="J95" s="271" t="s">
        <v>79</v>
      </c>
      <c r="K95" s="271"/>
      <c r="L95" s="271"/>
      <c r="M95" s="271"/>
      <c r="N95" s="271"/>
      <c r="O95" s="271"/>
      <c r="P95" s="271"/>
      <c r="Q95" s="271"/>
      <c r="R95" s="271"/>
      <c r="S95" s="271"/>
      <c r="T95" s="271"/>
      <c r="U95" s="271"/>
      <c r="V95" s="271"/>
      <c r="W95" s="271"/>
      <c r="X95" s="271"/>
      <c r="Y95" s="271"/>
      <c r="Z95" s="271"/>
      <c r="AA95" s="271"/>
      <c r="AB95" s="271"/>
      <c r="AC95" s="271"/>
      <c r="AD95" s="271"/>
      <c r="AE95" s="271"/>
      <c r="AF95" s="271"/>
      <c r="AG95" s="295">
        <f>'SO 01.1 - Demolice části ...'!J30</f>
        <v>0</v>
      </c>
      <c r="AH95" s="296"/>
      <c r="AI95" s="296"/>
      <c r="AJ95" s="296"/>
      <c r="AK95" s="296"/>
      <c r="AL95" s="296"/>
      <c r="AM95" s="296"/>
      <c r="AN95" s="295">
        <f t="shared" si="0"/>
        <v>0</v>
      </c>
      <c r="AO95" s="296"/>
      <c r="AP95" s="296"/>
      <c r="AQ95" s="98" t="s">
        <v>80</v>
      </c>
      <c r="AR95" s="99"/>
      <c r="AS95" s="100">
        <v>0</v>
      </c>
      <c r="AT95" s="101">
        <f t="shared" si="1"/>
        <v>0</v>
      </c>
      <c r="AU95" s="102">
        <f>'SO 01.1 - Demolice části ...'!P128</f>
        <v>0</v>
      </c>
      <c r="AV95" s="101">
        <f>'SO 01.1 - Demolice části ...'!J33</f>
        <v>0</v>
      </c>
      <c r="AW95" s="101">
        <f>'SO 01.1 - Demolice části ...'!J34</f>
        <v>0</v>
      </c>
      <c r="AX95" s="101">
        <f>'SO 01.1 - Demolice části ...'!J35</f>
        <v>0</v>
      </c>
      <c r="AY95" s="101">
        <f>'SO 01.1 - Demolice části ...'!J36</f>
        <v>0</v>
      </c>
      <c r="AZ95" s="101">
        <f>'SO 01.1 - Demolice části ...'!F33</f>
        <v>0</v>
      </c>
      <c r="BA95" s="101">
        <f>'SO 01.1 - Demolice části ...'!F34</f>
        <v>0</v>
      </c>
      <c r="BB95" s="101">
        <f>'SO 01.1 - Demolice části ...'!F35</f>
        <v>0</v>
      </c>
      <c r="BC95" s="101">
        <f>'SO 01.1 - Demolice části ...'!F36</f>
        <v>0</v>
      </c>
      <c r="BD95" s="103">
        <f>'SO 01.1 - Demolice části ...'!F37</f>
        <v>0</v>
      </c>
      <c r="BT95" s="104" t="s">
        <v>81</v>
      </c>
      <c r="BV95" s="104" t="s">
        <v>75</v>
      </c>
      <c r="BW95" s="104" t="s">
        <v>82</v>
      </c>
      <c r="BX95" s="104" t="s">
        <v>5</v>
      </c>
      <c r="CL95" s="104" t="s">
        <v>1</v>
      </c>
      <c r="CM95" s="104" t="s">
        <v>83</v>
      </c>
    </row>
    <row r="96" spans="1:91" s="7" customFormat="1" ht="24.75" customHeight="1">
      <c r="A96" s="94" t="s">
        <v>77</v>
      </c>
      <c r="B96" s="95"/>
      <c r="C96" s="96"/>
      <c r="D96" s="271" t="s">
        <v>84</v>
      </c>
      <c r="E96" s="271"/>
      <c r="F96" s="271"/>
      <c r="G96" s="271"/>
      <c r="H96" s="271"/>
      <c r="I96" s="97"/>
      <c r="J96" s="271" t="s">
        <v>85</v>
      </c>
      <c r="K96" s="271"/>
      <c r="L96" s="271"/>
      <c r="M96" s="271"/>
      <c r="N96" s="271"/>
      <c r="O96" s="271"/>
      <c r="P96" s="271"/>
      <c r="Q96" s="271"/>
      <c r="R96" s="271"/>
      <c r="S96" s="271"/>
      <c r="T96" s="271"/>
      <c r="U96" s="271"/>
      <c r="V96" s="271"/>
      <c r="W96" s="271"/>
      <c r="X96" s="271"/>
      <c r="Y96" s="271"/>
      <c r="Z96" s="271"/>
      <c r="AA96" s="271"/>
      <c r="AB96" s="271"/>
      <c r="AC96" s="271"/>
      <c r="AD96" s="271"/>
      <c r="AE96" s="271"/>
      <c r="AF96" s="271"/>
      <c r="AG96" s="295">
        <f>'SO 01.2 - uprava zpevněný...'!J30</f>
        <v>0</v>
      </c>
      <c r="AH96" s="296"/>
      <c r="AI96" s="296"/>
      <c r="AJ96" s="296"/>
      <c r="AK96" s="296"/>
      <c r="AL96" s="296"/>
      <c r="AM96" s="296"/>
      <c r="AN96" s="295">
        <f t="shared" si="0"/>
        <v>0</v>
      </c>
      <c r="AO96" s="296"/>
      <c r="AP96" s="296"/>
      <c r="AQ96" s="98" t="s">
        <v>80</v>
      </c>
      <c r="AR96" s="99"/>
      <c r="AS96" s="100">
        <v>0</v>
      </c>
      <c r="AT96" s="101">
        <f t="shared" si="1"/>
        <v>0</v>
      </c>
      <c r="AU96" s="102">
        <f>'SO 01.2 - uprava zpevněný...'!P125</f>
        <v>0</v>
      </c>
      <c r="AV96" s="101">
        <f>'SO 01.2 - uprava zpevněný...'!J33</f>
        <v>0</v>
      </c>
      <c r="AW96" s="101">
        <f>'SO 01.2 - uprava zpevněný...'!J34</f>
        <v>0</v>
      </c>
      <c r="AX96" s="101">
        <f>'SO 01.2 - uprava zpevněný...'!J35</f>
        <v>0</v>
      </c>
      <c r="AY96" s="101">
        <f>'SO 01.2 - uprava zpevněný...'!J36</f>
        <v>0</v>
      </c>
      <c r="AZ96" s="101">
        <f>'SO 01.2 - uprava zpevněný...'!F33</f>
        <v>0</v>
      </c>
      <c r="BA96" s="101">
        <f>'SO 01.2 - uprava zpevněný...'!F34</f>
        <v>0</v>
      </c>
      <c r="BB96" s="101">
        <f>'SO 01.2 - uprava zpevněný...'!F35</f>
        <v>0</v>
      </c>
      <c r="BC96" s="101">
        <f>'SO 01.2 - uprava zpevněný...'!F36</f>
        <v>0</v>
      </c>
      <c r="BD96" s="103">
        <f>'SO 01.2 - uprava zpevněný...'!F37</f>
        <v>0</v>
      </c>
      <c r="BT96" s="104" t="s">
        <v>81</v>
      </c>
      <c r="BV96" s="104" t="s">
        <v>75</v>
      </c>
      <c r="BW96" s="104" t="s">
        <v>86</v>
      </c>
      <c r="BX96" s="104" t="s">
        <v>5</v>
      </c>
      <c r="CL96" s="104" t="s">
        <v>1</v>
      </c>
      <c r="CM96" s="104" t="s">
        <v>83</v>
      </c>
    </row>
    <row r="97" spans="1:91" s="7" customFormat="1" ht="24.75" customHeight="1">
      <c r="A97" s="94" t="s">
        <v>77</v>
      </c>
      <c r="B97" s="95"/>
      <c r="C97" s="96"/>
      <c r="D97" s="271" t="s">
        <v>87</v>
      </c>
      <c r="E97" s="271"/>
      <c r="F97" s="271"/>
      <c r="G97" s="271"/>
      <c r="H97" s="271"/>
      <c r="I97" s="97"/>
      <c r="J97" s="271" t="s">
        <v>88</v>
      </c>
      <c r="K97" s="271"/>
      <c r="L97" s="271"/>
      <c r="M97" s="271"/>
      <c r="N97" s="271"/>
      <c r="O97" s="271"/>
      <c r="P97" s="271"/>
      <c r="Q97" s="271"/>
      <c r="R97" s="271"/>
      <c r="S97" s="271"/>
      <c r="T97" s="271"/>
      <c r="U97" s="271"/>
      <c r="V97" s="271"/>
      <c r="W97" s="271"/>
      <c r="X97" s="271"/>
      <c r="Y97" s="271"/>
      <c r="Z97" s="271"/>
      <c r="AA97" s="271"/>
      <c r="AB97" s="271"/>
      <c r="AC97" s="271"/>
      <c r="AD97" s="271"/>
      <c r="AE97" s="271"/>
      <c r="AF97" s="271"/>
      <c r="AG97" s="295">
        <f>'SO 02.1 - Stavební úpravy WC'!J30</f>
        <v>0</v>
      </c>
      <c r="AH97" s="296"/>
      <c r="AI97" s="296"/>
      <c r="AJ97" s="296"/>
      <c r="AK97" s="296"/>
      <c r="AL97" s="296"/>
      <c r="AM97" s="296"/>
      <c r="AN97" s="295">
        <f t="shared" si="0"/>
        <v>0</v>
      </c>
      <c r="AO97" s="296"/>
      <c r="AP97" s="296"/>
      <c r="AQ97" s="98" t="s">
        <v>80</v>
      </c>
      <c r="AR97" s="99"/>
      <c r="AS97" s="100">
        <v>0</v>
      </c>
      <c r="AT97" s="101">
        <f t="shared" si="1"/>
        <v>0</v>
      </c>
      <c r="AU97" s="102">
        <f>'SO 02.1 - Stavební úpravy WC'!P143</f>
        <v>0</v>
      </c>
      <c r="AV97" s="101">
        <f>'SO 02.1 - Stavební úpravy WC'!J33</f>
        <v>0</v>
      </c>
      <c r="AW97" s="101">
        <f>'SO 02.1 - Stavební úpravy WC'!J34</f>
        <v>0</v>
      </c>
      <c r="AX97" s="101">
        <f>'SO 02.1 - Stavební úpravy WC'!J35</f>
        <v>0</v>
      </c>
      <c r="AY97" s="101">
        <f>'SO 02.1 - Stavební úpravy WC'!J36</f>
        <v>0</v>
      </c>
      <c r="AZ97" s="101">
        <f>'SO 02.1 - Stavební úpravy WC'!F33</f>
        <v>0</v>
      </c>
      <c r="BA97" s="101">
        <f>'SO 02.1 - Stavební úpravy WC'!F34</f>
        <v>0</v>
      </c>
      <c r="BB97" s="101">
        <f>'SO 02.1 - Stavební úpravy WC'!F35</f>
        <v>0</v>
      </c>
      <c r="BC97" s="101">
        <f>'SO 02.1 - Stavební úpravy WC'!F36</f>
        <v>0</v>
      </c>
      <c r="BD97" s="103">
        <f>'SO 02.1 - Stavební úpravy WC'!F37</f>
        <v>0</v>
      </c>
      <c r="BT97" s="104" t="s">
        <v>81</v>
      </c>
      <c r="BV97" s="104" t="s">
        <v>75</v>
      </c>
      <c r="BW97" s="104" t="s">
        <v>89</v>
      </c>
      <c r="BX97" s="104" t="s">
        <v>5</v>
      </c>
      <c r="CL97" s="104" t="s">
        <v>1</v>
      </c>
      <c r="CM97" s="104" t="s">
        <v>83</v>
      </c>
    </row>
    <row r="98" spans="1:91" s="7" customFormat="1" ht="24.75" customHeight="1">
      <c r="A98" s="94" t="s">
        <v>77</v>
      </c>
      <c r="B98" s="95"/>
      <c r="C98" s="96"/>
      <c r="D98" s="271" t="s">
        <v>90</v>
      </c>
      <c r="E98" s="271"/>
      <c r="F98" s="271"/>
      <c r="G98" s="271"/>
      <c r="H98" s="271"/>
      <c r="I98" s="97"/>
      <c r="J98" s="271" t="s">
        <v>91</v>
      </c>
      <c r="K98" s="271"/>
      <c r="L98" s="271"/>
      <c r="M98" s="271"/>
      <c r="N98" s="271"/>
      <c r="O98" s="271"/>
      <c r="P98" s="271"/>
      <c r="Q98" s="271"/>
      <c r="R98" s="271"/>
      <c r="S98" s="271"/>
      <c r="T98" s="271"/>
      <c r="U98" s="271"/>
      <c r="V98" s="271"/>
      <c r="W98" s="271"/>
      <c r="X98" s="271"/>
      <c r="Y98" s="271"/>
      <c r="Z98" s="271"/>
      <c r="AA98" s="271"/>
      <c r="AB98" s="271"/>
      <c r="AC98" s="271"/>
      <c r="AD98" s="271"/>
      <c r="AE98" s="271"/>
      <c r="AF98" s="271"/>
      <c r="AG98" s="295">
        <f>'SO 02.2 - Oprava čekárny ...'!J30</f>
        <v>0</v>
      </c>
      <c r="AH98" s="296"/>
      <c r="AI98" s="296"/>
      <c r="AJ98" s="296"/>
      <c r="AK98" s="296"/>
      <c r="AL98" s="296"/>
      <c r="AM98" s="296"/>
      <c r="AN98" s="295">
        <f t="shared" si="0"/>
        <v>0</v>
      </c>
      <c r="AO98" s="296"/>
      <c r="AP98" s="296"/>
      <c r="AQ98" s="98" t="s">
        <v>80</v>
      </c>
      <c r="AR98" s="99"/>
      <c r="AS98" s="100">
        <v>0</v>
      </c>
      <c r="AT98" s="101">
        <f t="shared" si="1"/>
        <v>0</v>
      </c>
      <c r="AU98" s="102">
        <f>'SO 02.2 - Oprava čekárny ...'!P125</f>
        <v>0</v>
      </c>
      <c r="AV98" s="101">
        <f>'SO 02.2 - Oprava čekárny ...'!J33</f>
        <v>0</v>
      </c>
      <c r="AW98" s="101">
        <f>'SO 02.2 - Oprava čekárny ...'!J34</f>
        <v>0</v>
      </c>
      <c r="AX98" s="101">
        <f>'SO 02.2 - Oprava čekárny ...'!J35</f>
        <v>0</v>
      </c>
      <c r="AY98" s="101">
        <f>'SO 02.2 - Oprava čekárny ...'!J36</f>
        <v>0</v>
      </c>
      <c r="AZ98" s="101">
        <f>'SO 02.2 - Oprava čekárny ...'!F33</f>
        <v>0</v>
      </c>
      <c r="BA98" s="101">
        <f>'SO 02.2 - Oprava čekárny ...'!F34</f>
        <v>0</v>
      </c>
      <c r="BB98" s="101">
        <f>'SO 02.2 - Oprava čekárny ...'!F35</f>
        <v>0</v>
      </c>
      <c r="BC98" s="101">
        <f>'SO 02.2 - Oprava čekárny ...'!F36</f>
        <v>0</v>
      </c>
      <c r="BD98" s="103">
        <f>'SO 02.2 - Oprava čekárny ...'!F37</f>
        <v>0</v>
      </c>
      <c r="BT98" s="104" t="s">
        <v>81</v>
      </c>
      <c r="BV98" s="104" t="s">
        <v>75</v>
      </c>
      <c r="BW98" s="104" t="s">
        <v>92</v>
      </c>
      <c r="BX98" s="104" t="s">
        <v>5</v>
      </c>
      <c r="CL98" s="104" t="s">
        <v>1</v>
      </c>
      <c r="CM98" s="104" t="s">
        <v>83</v>
      </c>
    </row>
    <row r="99" spans="1:91" s="7" customFormat="1" ht="24.75" customHeight="1">
      <c r="A99" s="94" t="s">
        <v>77</v>
      </c>
      <c r="B99" s="95"/>
      <c r="C99" s="96"/>
      <c r="D99" s="271" t="s">
        <v>93</v>
      </c>
      <c r="E99" s="271"/>
      <c r="F99" s="271"/>
      <c r="G99" s="271"/>
      <c r="H99" s="271"/>
      <c r="I99" s="97"/>
      <c r="J99" s="271" t="s">
        <v>94</v>
      </c>
      <c r="K99" s="271"/>
      <c r="L99" s="271"/>
      <c r="M99" s="271"/>
      <c r="N99" s="271"/>
      <c r="O99" s="271"/>
      <c r="P99" s="271"/>
      <c r="Q99" s="271"/>
      <c r="R99" s="271"/>
      <c r="S99" s="271"/>
      <c r="T99" s="271"/>
      <c r="U99" s="271"/>
      <c r="V99" s="271"/>
      <c r="W99" s="271"/>
      <c r="X99" s="271"/>
      <c r="Y99" s="271"/>
      <c r="Z99" s="271"/>
      <c r="AA99" s="271"/>
      <c r="AB99" s="271"/>
      <c r="AC99" s="271"/>
      <c r="AD99" s="271"/>
      <c r="AE99" s="271"/>
      <c r="AF99" s="271"/>
      <c r="AG99" s="295">
        <f>'SO 02.3 - Oprava peróního...'!J30</f>
        <v>0</v>
      </c>
      <c r="AH99" s="296"/>
      <c r="AI99" s="296"/>
      <c r="AJ99" s="296"/>
      <c r="AK99" s="296"/>
      <c r="AL99" s="296"/>
      <c r="AM99" s="296"/>
      <c r="AN99" s="295">
        <f t="shared" si="0"/>
        <v>0</v>
      </c>
      <c r="AO99" s="296"/>
      <c r="AP99" s="296"/>
      <c r="AQ99" s="98" t="s">
        <v>80</v>
      </c>
      <c r="AR99" s="99"/>
      <c r="AS99" s="100">
        <v>0</v>
      </c>
      <c r="AT99" s="101">
        <f t="shared" si="1"/>
        <v>0</v>
      </c>
      <c r="AU99" s="102">
        <f>'SO 02.3 - Oprava peróního...'!P134</f>
        <v>0</v>
      </c>
      <c r="AV99" s="101">
        <f>'SO 02.3 - Oprava peróního...'!J33</f>
        <v>0</v>
      </c>
      <c r="AW99" s="101">
        <f>'SO 02.3 - Oprava peróního...'!J34</f>
        <v>0</v>
      </c>
      <c r="AX99" s="101">
        <f>'SO 02.3 - Oprava peróního...'!J35</f>
        <v>0</v>
      </c>
      <c r="AY99" s="101">
        <f>'SO 02.3 - Oprava peróního...'!J36</f>
        <v>0</v>
      </c>
      <c r="AZ99" s="101">
        <f>'SO 02.3 - Oprava peróního...'!F33</f>
        <v>0</v>
      </c>
      <c r="BA99" s="101">
        <f>'SO 02.3 - Oprava peróního...'!F34</f>
        <v>0</v>
      </c>
      <c r="BB99" s="101">
        <f>'SO 02.3 - Oprava peróního...'!F35</f>
        <v>0</v>
      </c>
      <c r="BC99" s="101">
        <f>'SO 02.3 - Oprava peróního...'!F36</f>
        <v>0</v>
      </c>
      <c r="BD99" s="103">
        <f>'SO 02.3 - Oprava peróního...'!F37</f>
        <v>0</v>
      </c>
      <c r="BT99" s="104" t="s">
        <v>81</v>
      </c>
      <c r="BV99" s="104" t="s">
        <v>75</v>
      </c>
      <c r="BW99" s="104" t="s">
        <v>95</v>
      </c>
      <c r="BX99" s="104" t="s">
        <v>5</v>
      </c>
      <c r="CL99" s="104" t="s">
        <v>1</v>
      </c>
      <c r="CM99" s="104" t="s">
        <v>83</v>
      </c>
    </row>
    <row r="100" spans="1:91" s="7" customFormat="1" ht="24.75" customHeight="1">
      <c r="A100" s="94" t="s">
        <v>77</v>
      </c>
      <c r="B100" s="95"/>
      <c r="C100" s="96"/>
      <c r="D100" s="271" t="s">
        <v>96</v>
      </c>
      <c r="E100" s="271"/>
      <c r="F100" s="271"/>
      <c r="G100" s="271"/>
      <c r="H100" s="271"/>
      <c r="I100" s="97"/>
      <c r="J100" s="271" t="s">
        <v>97</v>
      </c>
      <c r="K100" s="271"/>
      <c r="L100" s="271"/>
      <c r="M100" s="271"/>
      <c r="N100" s="271"/>
      <c r="O100" s="271"/>
      <c r="P100" s="271"/>
      <c r="Q100" s="271"/>
      <c r="R100" s="271"/>
      <c r="S100" s="271"/>
      <c r="T100" s="271"/>
      <c r="U100" s="271"/>
      <c r="V100" s="271"/>
      <c r="W100" s="271"/>
      <c r="X100" s="271"/>
      <c r="Y100" s="271"/>
      <c r="Z100" s="271"/>
      <c r="AA100" s="271"/>
      <c r="AB100" s="271"/>
      <c r="AC100" s="271"/>
      <c r="AD100" s="271"/>
      <c r="AE100" s="271"/>
      <c r="AF100" s="271"/>
      <c r="AG100" s="295">
        <f>'SO 02.4 - Oprava vnější o...'!J30</f>
        <v>0</v>
      </c>
      <c r="AH100" s="296"/>
      <c r="AI100" s="296"/>
      <c r="AJ100" s="296"/>
      <c r="AK100" s="296"/>
      <c r="AL100" s="296"/>
      <c r="AM100" s="296"/>
      <c r="AN100" s="295">
        <f t="shared" si="0"/>
        <v>0</v>
      </c>
      <c r="AO100" s="296"/>
      <c r="AP100" s="296"/>
      <c r="AQ100" s="98" t="s">
        <v>80</v>
      </c>
      <c r="AR100" s="99"/>
      <c r="AS100" s="100">
        <v>0</v>
      </c>
      <c r="AT100" s="101">
        <f t="shared" si="1"/>
        <v>0</v>
      </c>
      <c r="AU100" s="102">
        <f>'SO 02.4 - Oprava vnější o...'!P129</f>
        <v>0</v>
      </c>
      <c r="AV100" s="101">
        <f>'SO 02.4 - Oprava vnější o...'!J33</f>
        <v>0</v>
      </c>
      <c r="AW100" s="101">
        <f>'SO 02.4 - Oprava vnější o...'!J34</f>
        <v>0</v>
      </c>
      <c r="AX100" s="101">
        <f>'SO 02.4 - Oprava vnější o...'!J35</f>
        <v>0</v>
      </c>
      <c r="AY100" s="101">
        <f>'SO 02.4 - Oprava vnější o...'!J36</f>
        <v>0</v>
      </c>
      <c r="AZ100" s="101">
        <f>'SO 02.4 - Oprava vnější o...'!F33</f>
        <v>0</v>
      </c>
      <c r="BA100" s="101">
        <f>'SO 02.4 - Oprava vnější o...'!F34</f>
        <v>0</v>
      </c>
      <c r="BB100" s="101">
        <f>'SO 02.4 - Oprava vnější o...'!F35</f>
        <v>0</v>
      </c>
      <c r="BC100" s="101">
        <f>'SO 02.4 - Oprava vnější o...'!F36</f>
        <v>0</v>
      </c>
      <c r="BD100" s="103">
        <f>'SO 02.4 - Oprava vnější o...'!F37</f>
        <v>0</v>
      </c>
      <c r="BT100" s="104" t="s">
        <v>81</v>
      </c>
      <c r="BV100" s="104" t="s">
        <v>75</v>
      </c>
      <c r="BW100" s="104" t="s">
        <v>98</v>
      </c>
      <c r="BX100" s="104" t="s">
        <v>5</v>
      </c>
      <c r="CL100" s="104" t="s">
        <v>1</v>
      </c>
      <c r="CM100" s="104" t="s">
        <v>83</v>
      </c>
    </row>
    <row r="101" spans="1:91" s="7" customFormat="1" ht="24.75" customHeight="1">
      <c r="A101" s="94" t="s">
        <v>77</v>
      </c>
      <c r="B101" s="95"/>
      <c r="C101" s="96"/>
      <c r="D101" s="271" t="s">
        <v>99</v>
      </c>
      <c r="E101" s="271"/>
      <c r="F101" s="271"/>
      <c r="G101" s="271"/>
      <c r="H101" s="271"/>
      <c r="I101" s="97"/>
      <c r="J101" s="271" t="s">
        <v>100</v>
      </c>
      <c r="K101" s="271"/>
      <c r="L101" s="271"/>
      <c r="M101" s="271"/>
      <c r="N101" s="271"/>
      <c r="O101" s="271"/>
      <c r="P101" s="271"/>
      <c r="Q101" s="271"/>
      <c r="R101" s="271"/>
      <c r="S101" s="271"/>
      <c r="T101" s="271"/>
      <c r="U101" s="271"/>
      <c r="V101" s="271"/>
      <c r="W101" s="271"/>
      <c r="X101" s="271"/>
      <c r="Y101" s="271"/>
      <c r="Z101" s="271"/>
      <c r="AA101" s="271"/>
      <c r="AB101" s="271"/>
      <c r="AC101" s="271"/>
      <c r="AD101" s="271"/>
      <c r="AE101" s="271"/>
      <c r="AF101" s="271"/>
      <c r="AG101" s="295">
        <f>'SO 02.5 - Plocha pro kolo...'!J30</f>
        <v>0</v>
      </c>
      <c r="AH101" s="296"/>
      <c r="AI101" s="296"/>
      <c r="AJ101" s="296"/>
      <c r="AK101" s="296"/>
      <c r="AL101" s="296"/>
      <c r="AM101" s="296"/>
      <c r="AN101" s="295">
        <f t="shared" si="0"/>
        <v>0</v>
      </c>
      <c r="AO101" s="296"/>
      <c r="AP101" s="296"/>
      <c r="AQ101" s="98" t="s">
        <v>80</v>
      </c>
      <c r="AR101" s="99"/>
      <c r="AS101" s="100">
        <v>0</v>
      </c>
      <c r="AT101" s="101">
        <f t="shared" si="1"/>
        <v>0</v>
      </c>
      <c r="AU101" s="102">
        <f>'SO 02.5 - Plocha pro kolo...'!P126</f>
        <v>0</v>
      </c>
      <c r="AV101" s="101">
        <f>'SO 02.5 - Plocha pro kolo...'!J33</f>
        <v>0</v>
      </c>
      <c r="AW101" s="101">
        <f>'SO 02.5 - Plocha pro kolo...'!J34</f>
        <v>0</v>
      </c>
      <c r="AX101" s="101">
        <f>'SO 02.5 - Plocha pro kolo...'!J35</f>
        <v>0</v>
      </c>
      <c r="AY101" s="101">
        <f>'SO 02.5 - Plocha pro kolo...'!J36</f>
        <v>0</v>
      </c>
      <c r="AZ101" s="101">
        <f>'SO 02.5 - Plocha pro kolo...'!F33</f>
        <v>0</v>
      </c>
      <c r="BA101" s="101">
        <f>'SO 02.5 - Plocha pro kolo...'!F34</f>
        <v>0</v>
      </c>
      <c r="BB101" s="101">
        <f>'SO 02.5 - Plocha pro kolo...'!F35</f>
        <v>0</v>
      </c>
      <c r="BC101" s="101">
        <f>'SO 02.5 - Plocha pro kolo...'!F36</f>
        <v>0</v>
      </c>
      <c r="BD101" s="103">
        <f>'SO 02.5 - Plocha pro kolo...'!F37</f>
        <v>0</v>
      </c>
      <c r="BT101" s="104" t="s">
        <v>81</v>
      </c>
      <c r="BV101" s="104" t="s">
        <v>75</v>
      </c>
      <c r="BW101" s="104" t="s">
        <v>101</v>
      </c>
      <c r="BX101" s="104" t="s">
        <v>5</v>
      </c>
      <c r="CL101" s="104" t="s">
        <v>1</v>
      </c>
      <c r="CM101" s="104" t="s">
        <v>83</v>
      </c>
    </row>
    <row r="102" spans="1:91" s="7" customFormat="1" ht="24.75" customHeight="1">
      <c r="A102" s="94" t="s">
        <v>77</v>
      </c>
      <c r="B102" s="95"/>
      <c r="C102" s="96"/>
      <c r="D102" s="271" t="s">
        <v>102</v>
      </c>
      <c r="E102" s="271"/>
      <c r="F102" s="271"/>
      <c r="G102" s="271"/>
      <c r="H102" s="271"/>
      <c r="I102" s="97"/>
      <c r="J102" s="271" t="s">
        <v>103</v>
      </c>
      <c r="K102" s="271"/>
      <c r="L102" s="271"/>
      <c r="M102" s="271"/>
      <c r="N102" s="271"/>
      <c r="O102" s="271"/>
      <c r="P102" s="271"/>
      <c r="Q102" s="271"/>
      <c r="R102" s="271"/>
      <c r="S102" s="271"/>
      <c r="T102" s="271"/>
      <c r="U102" s="271"/>
      <c r="V102" s="271"/>
      <c r="W102" s="271"/>
      <c r="X102" s="271"/>
      <c r="Y102" s="271"/>
      <c r="Z102" s="271"/>
      <c r="AA102" s="271"/>
      <c r="AB102" s="271"/>
      <c r="AC102" s="271"/>
      <c r="AD102" s="271"/>
      <c r="AE102" s="271"/>
      <c r="AF102" s="271"/>
      <c r="AG102" s="295">
        <f>'SO 02.6 - oprava střechy'!J30</f>
        <v>0</v>
      </c>
      <c r="AH102" s="296"/>
      <c r="AI102" s="296"/>
      <c r="AJ102" s="296"/>
      <c r="AK102" s="296"/>
      <c r="AL102" s="296"/>
      <c r="AM102" s="296"/>
      <c r="AN102" s="295">
        <f t="shared" si="0"/>
        <v>0</v>
      </c>
      <c r="AO102" s="296"/>
      <c r="AP102" s="296"/>
      <c r="AQ102" s="98" t="s">
        <v>80</v>
      </c>
      <c r="AR102" s="99"/>
      <c r="AS102" s="100">
        <v>0</v>
      </c>
      <c r="AT102" s="101">
        <f t="shared" si="1"/>
        <v>0</v>
      </c>
      <c r="AU102" s="102">
        <f>'SO 02.6 - oprava střechy'!P123</f>
        <v>0</v>
      </c>
      <c r="AV102" s="101">
        <f>'SO 02.6 - oprava střechy'!J33</f>
        <v>0</v>
      </c>
      <c r="AW102" s="101">
        <f>'SO 02.6 - oprava střechy'!J34</f>
        <v>0</v>
      </c>
      <c r="AX102" s="101">
        <f>'SO 02.6 - oprava střechy'!J35</f>
        <v>0</v>
      </c>
      <c r="AY102" s="101">
        <f>'SO 02.6 - oprava střechy'!J36</f>
        <v>0</v>
      </c>
      <c r="AZ102" s="101">
        <f>'SO 02.6 - oprava střechy'!F33</f>
        <v>0</v>
      </c>
      <c r="BA102" s="101">
        <f>'SO 02.6 - oprava střechy'!F34</f>
        <v>0</v>
      </c>
      <c r="BB102" s="101">
        <f>'SO 02.6 - oprava střechy'!F35</f>
        <v>0</v>
      </c>
      <c r="BC102" s="101">
        <f>'SO 02.6 - oprava střechy'!F36</f>
        <v>0</v>
      </c>
      <c r="BD102" s="103">
        <f>'SO 02.6 - oprava střechy'!F37</f>
        <v>0</v>
      </c>
      <c r="BT102" s="104" t="s">
        <v>81</v>
      </c>
      <c r="BV102" s="104" t="s">
        <v>75</v>
      </c>
      <c r="BW102" s="104" t="s">
        <v>104</v>
      </c>
      <c r="BX102" s="104" t="s">
        <v>5</v>
      </c>
      <c r="CL102" s="104" t="s">
        <v>1</v>
      </c>
      <c r="CM102" s="104" t="s">
        <v>83</v>
      </c>
    </row>
    <row r="103" spans="1:91" s="7" customFormat="1" ht="24.75" customHeight="1">
      <c r="A103" s="94" t="s">
        <v>77</v>
      </c>
      <c r="B103" s="95"/>
      <c r="C103" s="96"/>
      <c r="D103" s="271" t="s">
        <v>105</v>
      </c>
      <c r="E103" s="271"/>
      <c r="F103" s="271"/>
      <c r="G103" s="271"/>
      <c r="H103" s="271"/>
      <c r="I103" s="97"/>
      <c r="J103" s="271" t="s">
        <v>106</v>
      </c>
      <c r="K103" s="271"/>
      <c r="L103" s="271"/>
      <c r="M103" s="271"/>
      <c r="N103" s="271"/>
      <c r="O103" s="271"/>
      <c r="P103" s="271"/>
      <c r="Q103" s="271"/>
      <c r="R103" s="271"/>
      <c r="S103" s="271"/>
      <c r="T103" s="271"/>
      <c r="U103" s="271"/>
      <c r="V103" s="271"/>
      <c r="W103" s="271"/>
      <c r="X103" s="271"/>
      <c r="Y103" s="271"/>
      <c r="Z103" s="271"/>
      <c r="AA103" s="271"/>
      <c r="AB103" s="271"/>
      <c r="AC103" s="271"/>
      <c r="AD103" s="271"/>
      <c r="AE103" s="271"/>
      <c r="AF103" s="271"/>
      <c r="AG103" s="295">
        <f>'SO 02.7 - Osazení kamerov...'!J30</f>
        <v>0</v>
      </c>
      <c r="AH103" s="296"/>
      <c r="AI103" s="296"/>
      <c r="AJ103" s="296"/>
      <c r="AK103" s="296"/>
      <c r="AL103" s="296"/>
      <c r="AM103" s="296"/>
      <c r="AN103" s="295">
        <f t="shared" si="0"/>
        <v>0</v>
      </c>
      <c r="AO103" s="296"/>
      <c r="AP103" s="296"/>
      <c r="AQ103" s="98" t="s">
        <v>80</v>
      </c>
      <c r="AR103" s="99"/>
      <c r="AS103" s="100">
        <v>0</v>
      </c>
      <c r="AT103" s="101">
        <f t="shared" si="1"/>
        <v>0</v>
      </c>
      <c r="AU103" s="102">
        <f>'SO 02.7 - Osazení kamerov...'!P118</f>
        <v>0</v>
      </c>
      <c r="AV103" s="101">
        <f>'SO 02.7 - Osazení kamerov...'!J33</f>
        <v>0</v>
      </c>
      <c r="AW103" s="101">
        <f>'SO 02.7 - Osazení kamerov...'!J34</f>
        <v>0</v>
      </c>
      <c r="AX103" s="101">
        <f>'SO 02.7 - Osazení kamerov...'!J35</f>
        <v>0</v>
      </c>
      <c r="AY103" s="101">
        <f>'SO 02.7 - Osazení kamerov...'!J36</f>
        <v>0</v>
      </c>
      <c r="AZ103" s="101">
        <f>'SO 02.7 - Osazení kamerov...'!F33</f>
        <v>0</v>
      </c>
      <c r="BA103" s="101">
        <f>'SO 02.7 - Osazení kamerov...'!F34</f>
        <v>0</v>
      </c>
      <c r="BB103" s="101">
        <f>'SO 02.7 - Osazení kamerov...'!F35</f>
        <v>0</v>
      </c>
      <c r="BC103" s="101">
        <f>'SO 02.7 - Osazení kamerov...'!F36</f>
        <v>0</v>
      </c>
      <c r="BD103" s="103">
        <f>'SO 02.7 - Osazení kamerov...'!F37</f>
        <v>0</v>
      </c>
      <c r="BT103" s="104" t="s">
        <v>81</v>
      </c>
      <c r="BV103" s="104" t="s">
        <v>75</v>
      </c>
      <c r="BW103" s="104" t="s">
        <v>107</v>
      </c>
      <c r="BX103" s="104" t="s">
        <v>5</v>
      </c>
      <c r="CL103" s="104" t="s">
        <v>1</v>
      </c>
      <c r="CM103" s="104" t="s">
        <v>83</v>
      </c>
    </row>
    <row r="104" spans="1:91" s="7" customFormat="1" ht="16.5" customHeight="1">
      <c r="A104" s="94" t="s">
        <v>77</v>
      </c>
      <c r="B104" s="95"/>
      <c r="C104" s="96"/>
      <c r="D104" s="271" t="s">
        <v>108</v>
      </c>
      <c r="E104" s="271"/>
      <c r="F104" s="271"/>
      <c r="G104" s="271"/>
      <c r="H104" s="271"/>
      <c r="I104" s="97"/>
      <c r="J104" s="271" t="s">
        <v>109</v>
      </c>
      <c r="K104" s="271"/>
      <c r="L104" s="271"/>
      <c r="M104" s="271"/>
      <c r="N104" s="271"/>
      <c r="O104" s="271"/>
      <c r="P104" s="271"/>
      <c r="Q104" s="271"/>
      <c r="R104" s="271"/>
      <c r="S104" s="271"/>
      <c r="T104" s="271"/>
      <c r="U104" s="271"/>
      <c r="V104" s="271"/>
      <c r="W104" s="271"/>
      <c r="X104" s="271"/>
      <c r="Y104" s="271"/>
      <c r="Z104" s="271"/>
      <c r="AA104" s="271"/>
      <c r="AB104" s="271"/>
      <c r="AC104" s="271"/>
      <c r="AD104" s="271"/>
      <c r="AE104" s="271"/>
      <c r="AF104" s="271"/>
      <c r="AG104" s="295">
        <f>'SO 04 - VRN'!J30</f>
        <v>0</v>
      </c>
      <c r="AH104" s="296"/>
      <c r="AI104" s="296"/>
      <c r="AJ104" s="296"/>
      <c r="AK104" s="296"/>
      <c r="AL104" s="296"/>
      <c r="AM104" s="296"/>
      <c r="AN104" s="295">
        <f t="shared" si="0"/>
        <v>0</v>
      </c>
      <c r="AO104" s="296"/>
      <c r="AP104" s="296"/>
      <c r="AQ104" s="98" t="s">
        <v>80</v>
      </c>
      <c r="AR104" s="99"/>
      <c r="AS104" s="105">
        <v>0</v>
      </c>
      <c r="AT104" s="106">
        <f t="shared" si="1"/>
        <v>0</v>
      </c>
      <c r="AU104" s="107">
        <f>'SO 04 - VRN'!P121</f>
        <v>0</v>
      </c>
      <c r="AV104" s="106">
        <f>'SO 04 - VRN'!J33</f>
        <v>0</v>
      </c>
      <c r="AW104" s="106">
        <f>'SO 04 - VRN'!J34</f>
        <v>0</v>
      </c>
      <c r="AX104" s="106">
        <f>'SO 04 - VRN'!J35</f>
        <v>0</v>
      </c>
      <c r="AY104" s="106">
        <f>'SO 04 - VRN'!J36</f>
        <v>0</v>
      </c>
      <c r="AZ104" s="106">
        <f>'SO 04 - VRN'!F33</f>
        <v>0</v>
      </c>
      <c r="BA104" s="106">
        <f>'SO 04 - VRN'!F34</f>
        <v>0</v>
      </c>
      <c r="BB104" s="106">
        <f>'SO 04 - VRN'!F35</f>
        <v>0</v>
      </c>
      <c r="BC104" s="106">
        <f>'SO 04 - VRN'!F36</f>
        <v>0</v>
      </c>
      <c r="BD104" s="108">
        <f>'SO 04 - VRN'!F37</f>
        <v>0</v>
      </c>
      <c r="BT104" s="104" t="s">
        <v>81</v>
      </c>
      <c r="BV104" s="104" t="s">
        <v>75</v>
      </c>
      <c r="BW104" s="104" t="s">
        <v>110</v>
      </c>
      <c r="BX104" s="104" t="s">
        <v>5</v>
      </c>
      <c r="CL104" s="104" t="s">
        <v>1</v>
      </c>
      <c r="CM104" s="104" t="s">
        <v>83</v>
      </c>
    </row>
    <row r="105" spans="1:91" s="2" customFormat="1" ht="30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40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pans="1:91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40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</sheetData>
  <sheetProtection algorithmName="SHA-512" hashValue="hg750fWbiEQP5GX5C846V/eacwYkfQdkxj8VypoaZg2EOYi1Yn7W3VSFpmMKRHTmTzC+faMMAae/PkddQGL22g==" saltValue="WWOGas2a8Ruh0hpFS9HNSic8HzJCcprZ3U9TSI9TYKGYDynEcuz3MppSdDQTrXkNVoJePusHSuAO0y1gfvYT2g==" spinCount="100000" sheet="1" objects="1" scenarios="1" formatColumns="0" formatRows="0"/>
  <mergeCells count="78"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G94:AM94"/>
    <mergeCell ref="AN94:AP94"/>
    <mergeCell ref="AK33:AO33"/>
    <mergeCell ref="L33:P33"/>
    <mergeCell ref="W33:AE33"/>
    <mergeCell ref="AK35:AO35"/>
    <mergeCell ref="X35:AB35"/>
    <mergeCell ref="L31:P31"/>
    <mergeCell ref="W31:AE31"/>
    <mergeCell ref="AK31:AO31"/>
    <mergeCell ref="AK32:AO32"/>
    <mergeCell ref="L32:P32"/>
    <mergeCell ref="W32:AE32"/>
    <mergeCell ref="L85:AJ8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SO 01.1 - Demolice části ...'!C2" display="/"/>
    <hyperlink ref="A96" location="'SO 01.2 - uprava zpevněný...'!C2" display="/"/>
    <hyperlink ref="A97" location="'SO 02.1 - Stavební úpravy WC'!C2" display="/"/>
    <hyperlink ref="A98" location="'SO 02.2 - Oprava čekárny ...'!C2" display="/"/>
    <hyperlink ref="A99" location="'SO 02.3 - Oprava peróního...'!C2" display="/"/>
    <hyperlink ref="A100" location="'SO 02.4 - Oprava vnější o...'!C2" display="/"/>
    <hyperlink ref="A101" location="'SO 02.5 - Plocha pro kolo...'!C2" display="/"/>
    <hyperlink ref="A102" location="'SO 02.6 - oprava střechy'!C2" display="/"/>
    <hyperlink ref="A103" location="'SO 02.7 - Osazení kamerov...'!C2" display="/"/>
    <hyperlink ref="A104" location="'SO 04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107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5" customHeight="1">
      <c r="B4" s="21"/>
      <c r="D4" s="111" t="s">
        <v>111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0" t="str">
        <f>'Rekapitulace stavby'!K6</f>
        <v>01 - Opočno pod Orlickými horami ON - SA část oprava - PD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13" t="s">
        <v>112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2441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18. 10. 2022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ROUND(J118,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37</v>
      </c>
      <c r="E33" s="113" t="s">
        <v>38</v>
      </c>
      <c r="F33" s="124">
        <f>ROUND((SUM(BE118:BE170)),  2)</f>
        <v>0</v>
      </c>
      <c r="G33" s="35"/>
      <c r="H33" s="35"/>
      <c r="I33" s="125">
        <v>0.21</v>
      </c>
      <c r="J33" s="124">
        <f>ROUND(((SUM(BE118:BE170))*I33),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39</v>
      </c>
      <c r="F34" s="124">
        <f>ROUND((SUM(BF118:BF170)),  2)</f>
        <v>0</v>
      </c>
      <c r="G34" s="35"/>
      <c r="H34" s="35"/>
      <c r="I34" s="125">
        <v>0.15</v>
      </c>
      <c r="J34" s="124">
        <f>ROUND(((SUM(BF118:BF170))*I34),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40</v>
      </c>
      <c r="F35" s="124">
        <f>ROUND((SUM(BG118:BG170)),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41</v>
      </c>
      <c r="F36" s="124">
        <f>ROUND((SUM(BH118:BH170)),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42</v>
      </c>
      <c r="F37" s="124">
        <f>ROUND((SUM(BI118:BI170)),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01 - Opočno pod Orlickými horami ON - SA část oprava - PD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3" t="str">
        <f>E9</f>
        <v>SO 02.7 - Osazení kamerov...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18. 10. 2022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115</v>
      </c>
      <c r="D94" s="145"/>
      <c r="E94" s="145"/>
      <c r="F94" s="145"/>
      <c r="G94" s="145"/>
      <c r="H94" s="145"/>
      <c r="I94" s="145"/>
      <c r="J94" s="146" t="s">
        <v>116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117</v>
      </c>
      <c r="D96" s="37"/>
      <c r="E96" s="37"/>
      <c r="F96" s="37"/>
      <c r="G96" s="37"/>
      <c r="H96" s="37"/>
      <c r="I96" s="37"/>
      <c r="J96" s="85">
        <f>J118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5" customHeight="1">
      <c r="B97" s="148"/>
      <c r="C97" s="149"/>
      <c r="D97" s="150" t="s">
        <v>124</v>
      </c>
      <c r="E97" s="151"/>
      <c r="F97" s="151"/>
      <c r="G97" s="151"/>
      <c r="H97" s="151"/>
      <c r="I97" s="151"/>
      <c r="J97" s="152">
        <f>J119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533</v>
      </c>
      <c r="E98" s="157"/>
      <c r="F98" s="157"/>
      <c r="G98" s="157"/>
      <c r="H98" s="157"/>
      <c r="I98" s="157"/>
      <c r="J98" s="158">
        <f>J120</f>
        <v>0</v>
      </c>
      <c r="K98" s="155"/>
      <c r="L98" s="159"/>
    </row>
    <row r="99" spans="1:31" s="2" customFormat="1" ht="21.7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31" s="2" customFormat="1" ht="6.95" customHeight="1">
      <c r="A100" s="35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pans="1:31" s="2" customFormat="1" ht="6.95" customHeight="1">
      <c r="A104" s="35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24.95" customHeight="1">
      <c r="A105" s="35"/>
      <c r="B105" s="36"/>
      <c r="C105" s="24" t="s">
        <v>131</v>
      </c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2" customHeight="1">
      <c r="A107" s="35"/>
      <c r="B107" s="36"/>
      <c r="C107" s="30" t="s">
        <v>16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6.5" customHeight="1">
      <c r="A108" s="35"/>
      <c r="B108" s="36"/>
      <c r="C108" s="37"/>
      <c r="D108" s="37"/>
      <c r="E108" s="317" t="str">
        <f>E7</f>
        <v>01 - Opočno pod Orlickými horami ON - SA část oprava - PD</v>
      </c>
      <c r="F108" s="318"/>
      <c r="G108" s="318"/>
      <c r="H108" s="318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112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273" t="str">
        <f>E9</f>
        <v>SO 02.7 - Osazení kamerov...</v>
      </c>
      <c r="F110" s="319"/>
      <c r="G110" s="319"/>
      <c r="H110" s="319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20</v>
      </c>
      <c r="D112" s="37"/>
      <c r="E112" s="37"/>
      <c r="F112" s="28" t="str">
        <f>F12</f>
        <v xml:space="preserve"> </v>
      </c>
      <c r="G112" s="37"/>
      <c r="H112" s="37"/>
      <c r="I112" s="30" t="s">
        <v>22</v>
      </c>
      <c r="J112" s="67" t="str">
        <f>IF(J12="","",J12)</f>
        <v>18. 10. 2022</v>
      </c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24</v>
      </c>
      <c r="D114" s="37"/>
      <c r="E114" s="37"/>
      <c r="F114" s="28" t="str">
        <f>E15</f>
        <v xml:space="preserve"> </v>
      </c>
      <c r="G114" s="37"/>
      <c r="H114" s="37"/>
      <c r="I114" s="30" t="s">
        <v>29</v>
      </c>
      <c r="J114" s="33" t="str">
        <f>E21</f>
        <v xml:space="preserve"> 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30" t="s">
        <v>27</v>
      </c>
      <c r="D115" s="37"/>
      <c r="E115" s="37"/>
      <c r="F115" s="28" t="str">
        <f>IF(E18="","",E18)</f>
        <v>Vyplň údaj</v>
      </c>
      <c r="G115" s="37"/>
      <c r="H115" s="37"/>
      <c r="I115" s="30" t="s">
        <v>31</v>
      </c>
      <c r="J115" s="33" t="str">
        <f>E24</f>
        <v xml:space="preserve"> 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0.3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11" customFormat="1" ht="29.25" customHeight="1">
      <c r="A117" s="160"/>
      <c r="B117" s="161"/>
      <c r="C117" s="162" t="s">
        <v>132</v>
      </c>
      <c r="D117" s="163" t="s">
        <v>58</v>
      </c>
      <c r="E117" s="163" t="s">
        <v>54</v>
      </c>
      <c r="F117" s="163" t="s">
        <v>55</v>
      </c>
      <c r="G117" s="163" t="s">
        <v>133</v>
      </c>
      <c r="H117" s="163" t="s">
        <v>134</v>
      </c>
      <c r="I117" s="163" t="s">
        <v>135</v>
      </c>
      <c r="J117" s="163" t="s">
        <v>116</v>
      </c>
      <c r="K117" s="164" t="s">
        <v>136</v>
      </c>
      <c r="L117" s="165"/>
      <c r="M117" s="76" t="s">
        <v>1</v>
      </c>
      <c r="N117" s="77" t="s">
        <v>37</v>
      </c>
      <c r="O117" s="77" t="s">
        <v>137</v>
      </c>
      <c r="P117" s="77" t="s">
        <v>138</v>
      </c>
      <c r="Q117" s="77" t="s">
        <v>139</v>
      </c>
      <c r="R117" s="77" t="s">
        <v>140</v>
      </c>
      <c r="S117" s="77" t="s">
        <v>141</v>
      </c>
      <c r="T117" s="78" t="s">
        <v>142</v>
      </c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</row>
    <row r="118" spans="1:65" s="2" customFormat="1" ht="22.9" customHeight="1">
      <c r="A118" s="35"/>
      <c r="B118" s="36"/>
      <c r="C118" s="83" t="s">
        <v>143</v>
      </c>
      <c r="D118" s="37"/>
      <c r="E118" s="37"/>
      <c r="F118" s="37"/>
      <c r="G118" s="37"/>
      <c r="H118" s="37"/>
      <c r="I118" s="37"/>
      <c r="J118" s="166">
        <f>BK118</f>
        <v>0</v>
      </c>
      <c r="K118" s="37"/>
      <c r="L118" s="40"/>
      <c r="M118" s="79"/>
      <c r="N118" s="167"/>
      <c r="O118" s="80"/>
      <c r="P118" s="168">
        <f>P119</f>
        <v>0</v>
      </c>
      <c r="Q118" s="80"/>
      <c r="R118" s="168">
        <f>R119</f>
        <v>0</v>
      </c>
      <c r="S118" s="80"/>
      <c r="T118" s="169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72</v>
      </c>
      <c r="AU118" s="18" t="s">
        <v>118</v>
      </c>
      <c r="BK118" s="170">
        <f>BK119</f>
        <v>0</v>
      </c>
    </row>
    <row r="119" spans="1:65" s="12" customFormat="1" ht="25.9" customHeight="1">
      <c r="B119" s="171"/>
      <c r="C119" s="172"/>
      <c r="D119" s="173" t="s">
        <v>72</v>
      </c>
      <c r="E119" s="174" t="s">
        <v>298</v>
      </c>
      <c r="F119" s="174" t="s">
        <v>299</v>
      </c>
      <c r="G119" s="172"/>
      <c r="H119" s="172"/>
      <c r="I119" s="175"/>
      <c r="J119" s="176">
        <f>BK119</f>
        <v>0</v>
      </c>
      <c r="K119" s="172"/>
      <c r="L119" s="177"/>
      <c r="M119" s="178"/>
      <c r="N119" s="179"/>
      <c r="O119" s="179"/>
      <c r="P119" s="180">
        <f>P120</f>
        <v>0</v>
      </c>
      <c r="Q119" s="179"/>
      <c r="R119" s="180">
        <f>R120</f>
        <v>0</v>
      </c>
      <c r="S119" s="179"/>
      <c r="T119" s="181">
        <f>T120</f>
        <v>0</v>
      </c>
      <c r="AR119" s="182" t="s">
        <v>83</v>
      </c>
      <c r="AT119" s="183" t="s">
        <v>72</v>
      </c>
      <c r="AU119" s="183" t="s">
        <v>73</v>
      </c>
      <c r="AY119" s="182" t="s">
        <v>146</v>
      </c>
      <c r="BK119" s="184">
        <f>BK120</f>
        <v>0</v>
      </c>
    </row>
    <row r="120" spans="1:65" s="12" customFormat="1" ht="22.9" customHeight="1">
      <c r="B120" s="171"/>
      <c r="C120" s="172"/>
      <c r="D120" s="173" t="s">
        <v>72</v>
      </c>
      <c r="E120" s="185" t="s">
        <v>1348</v>
      </c>
      <c r="F120" s="185" t="s">
        <v>1349</v>
      </c>
      <c r="G120" s="172"/>
      <c r="H120" s="172"/>
      <c r="I120" s="175"/>
      <c r="J120" s="186">
        <f>BK120</f>
        <v>0</v>
      </c>
      <c r="K120" s="172"/>
      <c r="L120" s="177"/>
      <c r="M120" s="178"/>
      <c r="N120" s="179"/>
      <c r="O120" s="179"/>
      <c r="P120" s="180">
        <f>SUM(P121:P170)</f>
        <v>0</v>
      </c>
      <c r="Q120" s="179"/>
      <c r="R120" s="180">
        <f>SUM(R121:R170)</f>
        <v>0</v>
      </c>
      <c r="S120" s="179"/>
      <c r="T120" s="181">
        <f>SUM(T121:T170)</f>
        <v>0</v>
      </c>
      <c r="AR120" s="182" t="s">
        <v>83</v>
      </c>
      <c r="AT120" s="183" t="s">
        <v>72</v>
      </c>
      <c r="AU120" s="183" t="s">
        <v>81</v>
      </c>
      <c r="AY120" s="182" t="s">
        <v>146</v>
      </c>
      <c r="BK120" s="184">
        <f>SUM(BK121:BK170)</f>
        <v>0</v>
      </c>
    </row>
    <row r="121" spans="1:65" s="2" customFormat="1" ht="24.2" customHeight="1">
      <c r="A121" s="35"/>
      <c r="B121" s="36"/>
      <c r="C121" s="187" t="s">
        <v>81</v>
      </c>
      <c r="D121" s="187" t="s">
        <v>148</v>
      </c>
      <c r="E121" s="188" t="s">
        <v>2442</v>
      </c>
      <c r="F121" s="189" t="s">
        <v>2443</v>
      </c>
      <c r="G121" s="190" t="s">
        <v>320</v>
      </c>
      <c r="H121" s="191">
        <v>141</v>
      </c>
      <c r="I121" s="192"/>
      <c r="J121" s="193">
        <f>ROUND(I121*H121,2)</f>
        <v>0</v>
      </c>
      <c r="K121" s="189" t="s">
        <v>152</v>
      </c>
      <c r="L121" s="40"/>
      <c r="M121" s="194" t="s">
        <v>1</v>
      </c>
      <c r="N121" s="195" t="s">
        <v>38</v>
      </c>
      <c r="O121" s="72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8" t="s">
        <v>199</v>
      </c>
      <c r="AT121" s="198" t="s">
        <v>148</v>
      </c>
      <c r="AU121" s="198" t="s">
        <v>83</v>
      </c>
      <c r="AY121" s="18" t="s">
        <v>146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8" t="s">
        <v>81</v>
      </c>
      <c r="BK121" s="199">
        <f>ROUND(I121*H121,2)</f>
        <v>0</v>
      </c>
      <c r="BL121" s="18" t="s">
        <v>199</v>
      </c>
      <c r="BM121" s="198" t="s">
        <v>83</v>
      </c>
    </row>
    <row r="122" spans="1:65" s="2" customFormat="1" ht="19.5">
      <c r="A122" s="35"/>
      <c r="B122" s="36"/>
      <c r="C122" s="37"/>
      <c r="D122" s="200" t="s">
        <v>154</v>
      </c>
      <c r="E122" s="37"/>
      <c r="F122" s="201" t="s">
        <v>2443</v>
      </c>
      <c r="G122" s="37"/>
      <c r="H122" s="37"/>
      <c r="I122" s="202"/>
      <c r="J122" s="37"/>
      <c r="K122" s="37"/>
      <c r="L122" s="40"/>
      <c r="M122" s="203"/>
      <c r="N122" s="204"/>
      <c r="O122" s="72"/>
      <c r="P122" s="72"/>
      <c r="Q122" s="72"/>
      <c r="R122" s="72"/>
      <c r="S122" s="72"/>
      <c r="T122" s="73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154</v>
      </c>
      <c r="AU122" s="18" t="s">
        <v>83</v>
      </c>
    </row>
    <row r="123" spans="1:65" s="2" customFormat="1" ht="11.25">
      <c r="A123" s="35"/>
      <c r="B123" s="36"/>
      <c r="C123" s="37"/>
      <c r="D123" s="205" t="s">
        <v>155</v>
      </c>
      <c r="E123" s="37"/>
      <c r="F123" s="206" t="s">
        <v>2444</v>
      </c>
      <c r="G123" s="37"/>
      <c r="H123" s="37"/>
      <c r="I123" s="202"/>
      <c r="J123" s="37"/>
      <c r="K123" s="37"/>
      <c r="L123" s="40"/>
      <c r="M123" s="203"/>
      <c r="N123" s="204"/>
      <c r="O123" s="72"/>
      <c r="P123" s="72"/>
      <c r="Q123" s="72"/>
      <c r="R123" s="72"/>
      <c r="S123" s="72"/>
      <c r="T123" s="73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155</v>
      </c>
      <c r="AU123" s="18" t="s">
        <v>83</v>
      </c>
    </row>
    <row r="124" spans="1:65" s="13" customFormat="1" ht="11.25">
      <c r="B124" s="207"/>
      <c r="C124" s="208"/>
      <c r="D124" s="200" t="s">
        <v>157</v>
      </c>
      <c r="E124" s="209" t="s">
        <v>1</v>
      </c>
      <c r="F124" s="210" t="s">
        <v>2445</v>
      </c>
      <c r="G124" s="208"/>
      <c r="H124" s="209" t="s">
        <v>1</v>
      </c>
      <c r="I124" s="211"/>
      <c r="J124" s="208"/>
      <c r="K124" s="208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157</v>
      </c>
      <c r="AU124" s="216" t="s">
        <v>83</v>
      </c>
      <c r="AV124" s="13" t="s">
        <v>81</v>
      </c>
      <c r="AW124" s="13" t="s">
        <v>30</v>
      </c>
      <c r="AX124" s="13" t="s">
        <v>73</v>
      </c>
      <c r="AY124" s="216" t="s">
        <v>146</v>
      </c>
    </row>
    <row r="125" spans="1:65" s="14" customFormat="1" ht="11.25">
      <c r="B125" s="217"/>
      <c r="C125" s="218"/>
      <c r="D125" s="200" t="s">
        <v>157</v>
      </c>
      <c r="E125" s="219" t="s">
        <v>1</v>
      </c>
      <c r="F125" s="220" t="s">
        <v>2446</v>
      </c>
      <c r="G125" s="218"/>
      <c r="H125" s="221">
        <v>141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157</v>
      </c>
      <c r="AU125" s="227" t="s">
        <v>83</v>
      </c>
      <c r="AV125" s="14" t="s">
        <v>83</v>
      </c>
      <c r="AW125" s="14" t="s">
        <v>30</v>
      </c>
      <c r="AX125" s="14" t="s">
        <v>73</v>
      </c>
      <c r="AY125" s="227" t="s">
        <v>146</v>
      </c>
    </row>
    <row r="126" spans="1:65" s="15" customFormat="1" ht="11.25">
      <c r="B126" s="228"/>
      <c r="C126" s="229"/>
      <c r="D126" s="200" t="s">
        <v>157</v>
      </c>
      <c r="E126" s="230" t="s">
        <v>1</v>
      </c>
      <c r="F126" s="231" t="s">
        <v>160</v>
      </c>
      <c r="G126" s="229"/>
      <c r="H126" s="232">
        <v>141</v>
      </c>
      <c r="I126" s="233"/>
      <c r="J126" s="229"/>
      <c r="K126" s="229"/>
      <c r="L126" s="234"/>
      <c r="M126" s="235"/>
      <c r="N126" s="236"/>
      <c r="O126" s="236"/>
      <c r="P126" s="236"/>
      <c r="Q126" s="236"/>
      <c r="R126" s="236"/>
      <c r="S126" s="236"/>
      <c r="T126" s="237"/>
      <c r="AT126" s="238" t="s">
        <v>157</v>
      </c>
      <c r="AU126" s="238" t="s">
        <v>83</v>
      </c>
      <c r="AV126" s="15" t="s">
        <v>153</v>
      </c>
      <c r="AW126" s="15" t="s">
        <v>30</v>
      </c>
      <c r="AX126" s="15" t="s">
        <v>81</v>
      </c>
      <c r="AY126" s="238" t="s">
        <v>146</v>
      </c>
    </row>
    <row r="127" spans="1:65" s="2" customFormat="1" ht="24.2" customHeight="1">
      <c r="A127" s="35"/>
      <c r="B127" s="36"/>
      <c r="C127" s="239" t="s">
        <v>83</v>
      </c>
      <c r="D127" s="239" t="s">
        <v>161</v>
      </c>
      <c r="E127" s="240" t="s">
        <v>2447</v>
      </c>
      <c r="F127" s="241" t="s">
        <v>2448</v>
      </c>
      <c r="G127" s="242" t="s">
        <v>320</v>
      </c>
      <c r="H127" s="243">
        <v>148.05000000000001</v>
      </c>
      <c r="I127" s="244"/>
      <c r="J127" s="245">
        <f>ROUND(I127*H127,2)</f>
        <v>0</v>
      </c>
      <c r="K127" s="241" t="s">
        <v>152</v>
      </c>
      <c r="L127" s="246"/>
      <c r="M127" s="247" t="s">
        <v>1</v>
      </c>
      <c r="N127" s="248" t="s">
        <v>38</v>
      </c>
      <c r="O127" s="72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8" t="s">
        <v>281</v>
      </c>
      <c r="AT127" s="198" t="s">
        <v>161</v>
      </c>
      <c r="AU127" s="198" t="s">
        <v>83</v>
      </c>
      <c r="AY127" s="18" t="s">
        <v>146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8" t="s">
        <v>81</v>
      </c>
      <c r="BK127" s="199">
        <f>ROUND(I127*H127,2)</f>
        <v>0</v>
      </c>
      <c r="BL127" s="18" t="s">
        <v>199</v>
      </c>
      <c r="BM127" s="198" t="s">
        <v>153</v>
      </c>
    </row>
    <row r="128" spans="1:65" s="2" customFormat="1" ht="19.5">
      <c r="A128" s="35"/>
      <c r="B128" s="36"/>
      <c r="C128" s="37"/>
      <c r="D128" s="200" t="s">
        <v>154</v>
      </c>
      <c r="E128" s="37"/>
      <c r="F128" s="201" t="s">
        <v>2448</v>
      </c>
      <c r="G128" s="37"/>
      <c r="H128" s="37"/>
      <c r="I128" s="202"/>
      <c r="J128" s="37"/>
      <c r="K128" s="37"/>
      <c r="L128" s="40"/>
      <c r="M128" s="203"/>
      <c r="N128" s="204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154</v>
      </c>
      <c r="AU128" s="18" t="s">
        <v>83</v>
      </c>
    </row>
    <row r="129" spans="1:65" s="2" customFormat="1" ht="16.5" customHeight="1">
      <c r="A129" s="35"/>
      <c r="B129" s="36"/>
      <c r="C129" s="187" t="s">
        <v>167</v>
      </c>
      <c r="D129" s="187" t="s">
        <v>148</v>
      </c>
      <c r="E129" s="188" t="s">
        <v>2449</v>
      </c>
      <c r="F129" s="189" t="s">
        <v>2450</v>
      </c>
      <c r="G129" s="190" t="s">
        <v>320</v>
      </c>
      <c r="H129" s="191">
        <v>36</v>
      </c>
      <c r="I129" s="192"/>
      <c r="J129" s="193">
        <f>ROUND(I129*H129,2)</f>
        <v>0</v>
      </c>
      <c r="K129" s="189" t="s">
        <v>152</v>
      </c>
      <c r="L129" s="40"/>
      <c r="M129" s="194" t="s">
        <v>1</v>
      </c>
      <c r="N129" s="195" t="s">
        <v>38</v>
      </c>
      <c r="O129" s="7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8" t="s">
        <v>199</v>
      </c>
      <c r="AT129" s="198" t="s">
        <v>148</v>
      </c>
      <c r="AU129" s="198" t="s">
        <v>83</v>
      </c>
      <c r="AY129" s="18" t="s">
        <v>146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81</v>
      </c>
      <c r="BK129" s="199">
        <f>ROUND(I129*H129,2)</f>
        <v>0</v>
      </c>
      <c r="BL129" s="18" t="s">
        <v>199</v>
      </c>
      <c r="BM129" s="198" t="s">
        <v>171</v>
      </c>
    </row>
    <row r="130" spans="1:65" s="2" customFormat="1" ht="11.25">
      <c r="A130" s="35"/>
      <c r="B130" s="36"/>
      <c r="C130" s="37"/>
      <c r="D130" s="200" t="s">
        <v>154</v>
      </c>
      <c r="E130" s="37"/>
      <c r="F130" s="201" t="s">
        <v>2450</v>
      </c>
      <c r="G130" s="37"/>
      <c r="H130" s="37"/>
      <c r="I130" s="202"/>
      <c r="J130" s="37"/>
      <c r="K130" s="37"/>
      <c r="L130" s="40"/>
      <c r="M130" s="203"/>
      <c r="N130" s="204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154</v>
      </c>
      <c r="AU130" s="18" t="s">
        <v>83</v>
      </c>
    </row>
    <row r="131" spans="1:65" s="2" customFormat="1" ht="11.25">
      <c r="A131" s="35"/>
      <c r="B131" s="36"/>
      <c r="C131" s="37"/>
      <c r="D131" s="205" t="s">
        <v>155</v>
      </c>
      <c r="E131" s="37"/>
      <c r="F131" s="206" t="s">
        <v>2451</v>
      </c>
      <c r="G131" s="37"/>
      <c r="H131" s="37"/>
      <c r="I131" s="202"/>
      <c r="J131" s="37"/>
      <c r="K131" s="37"/>
      <c r="L131" s="40"/>
      <c r="M131" s="203"/>
      <c r="N131" s="204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155</v>
      </c>
      <c r="AU131" s="18" t="s">
        <v>83</v>
      </c>
    </row>
    <row r="132" spans="1:65" s="2" customFormat="1" ht="39">
      <c r="A132" s="35"/>
      <c r="B132" s="36"/>
      <c r="C132" s="37"/>
      <c r="D132" s="200" t="s">
        <v>227</v>
      </c>
      <c r="E132" s="37"/>
      <c r="F132" s="249" t="s">
        <v>2452</v>
      </c>
      <c r="G132" s="37"/>
      <c r="H132" s="37"/>
      <c r="I132" s="202"/>
      <c r="J132" s="37"/>
      <c r="K132" s="37"/>
      <c r="L132" s="40"/>
      <c r="M132" s="203"/>
      <c r="N132" s="204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227</v>
      </c>
      <c r="AU132" s="18" t="s">
        <v>83</v>
      </c>
    </row>
    <row r="133" spans="1:65" s="13" customFormat="1" ht="11.25">
      <c r="B133" s="207"/>
      <c r="C133" s="208"/>
      <c r="D133" s="200" t="s">
        <v>157</v>
      </c>
      <c r="E133" s="209" t="s">
        <v>1</v>
      </c>
      <c r="F133" s="210" t="s">
        <v>2453</v>
      </c>
      <c r="G133" s="208"/>
      <c r="H133" s="209" t="s">
        <v>1</v>
      </c>
      <c r="I133" s="211"/>
      <c r="J133" s="208"/>
      <c r="K133" s="208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157</v>
      </c>
      <c r="AU133" s="216" t="s">
        <v>83</v>
      </c>
      <c r="AV133" s="13" t="s">
        <v>81</v>
      </c>
      <c r="AW133" s="13" t="s">
        <v>30</v>
      </c>
      <c r="AX133" s="13" t="s">
        <v>73</v>
      </c>
      <c r="AY133" s="216" t="s">
        <v>146</v>
      </c>
    </row>
    <row r="134" spans="1:65" s="14" customFormat="1" ht="11.25">
      <c r="B134" s="217"/>
      <c r="C134" s="218"/>
      <c r="D134" s="200" t="s">
        <v>157</v>
      </c>
      <c r="E134" s="219" t="s">
        <v>1</v>
      </c>
      <c r="F134" s="220" t="s">
        <v>2454</v>
      </c>
      <c r="G134" s="218"/>
      <c r="H134" s="221">
        <v>36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157</v>
      </c>
      <c r="AU134" s="227" t="s">
        <v>83</v>
      </c>
      <c r="AV134" s="14" t="s">
        <v>83</v>
      </c>
      <c r="AW134" s="14" t="s">
        <v>30</v>
      </c>
      <c r="AX134" s="14" t="s">
        <v>73</v>
      </c>
      <c r="AY134" s="227" t="s">
        <v>146</v>
      </c>
    </row>
    <row r="135" spans="1:65" s="15" customFormat="1" ht="11.25">
      <c r="B135" s="228"/>
      <c r="C135" s="229"/>
      <c r="D135" s="200" t="s">
        <v>157</v>
      </c>
      <c r="E135" s="230" t="s">
        <v>1</v>
      </c>
      <c r="F135" s="231" t="s">
        <v>160</v>
      </c>
      <c r="G135" s="229"/>
      <c r="H135" s="232">
        <v>36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157</v>
      </c>
      <c r="AU135" s="238" t="s">
        <v>83</v>
      </c>
      <c r="AV135" s="15" t="s">
        <v>153</v>
      </c>
      <c r="AW135" s="15" t="s">
        <v>30</v>
      </c>
      <c r="AX135" s="15" t="s">
        <v>81</v>
      </c>
      <c r="AY135" s="238" t="s">
        <v>146</v>
      </c>
    </row>
    <row r="136" spans="1:65" s="2" customFormat="1" ht="16.5" customHeight="1">
      <c r="A136" s="35"/>
      <c r="B136" s="36"/>
      <c r="C136" s="239" t="s">
        <v>153</v>
      </c>
      <c r="D136" s="239" t="s">
        <v>161</v>
      </c>
      <c r="E136" s="240" t="s">
        <v>2455</v>
      </c>
      <c r="F136" s="241" t="s">
        <v>2456</v>
      </c>
      <c r="G136" s="242" t="s">
        <v>320</v>
      </c>
      <c r="H136" s="243">
        <v>37.799999999999997</v>
      </c>
      <c r="I136" s="244"/>
      <c r="J136" s="245">
        <f>ROUND(I136*H136,2)</f>
        <v>0</v>
      </c>
      <c r="K136" s="241" t="s">
        <v>152</v>
      </c>
      <c r="L136" s="246"/>
      <c r="M136" s="247" t="s">
        <v>1</v>
      </c>
      <c r="N136" s="248" t="s">
        <v>38</v>
      </c>
      <c r="O136" s="72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8" t="s">
        <v>281</v>
      </c>
      <c r="AT136" s="198" t="s">
        <v>161</v>
      </c>
      <c r="AU136" s="198" t="s">
        <v>83</v>
      </c>
      <c r="AY136" s="18" t="s">
        <v>146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81</v>
      </c>
      <c r="BK136" s="199">
        <f>ROUND(I136*H136,2)</f>
        <v>0</v>
      </c>
      <c r="BL136" s="18" t="s">
        <v>199</v>
      </c>
      <c r="BM136" s="198" t="s">
        <v>165</v>
      </c>
    </row>
    <row r="137" spans="1:65" s="2" customFormat="1" ht="11.25">
      <c r="A137" s="35"/>
      <c r="B137" s="36"/>
      <c r="C137" s="37"/>
      <c r="D137" s="200" t="s">
        <v>154</v>
      </c>
      <c r="E137" s="37"/>
      <c r="F137" s="201" t="s">
        <v>2456</v>
      </c>
      <c r="G137" s="37"/>
      <c r="H137" s="37"/>
      <c r="I137" s="202"/>
      <c r="J137" s="37"/>
      <c r="K137" s="37"/>
      <c r="L137" s="40"/>
      <c r="M137" s="203"/>
      <c r="N137" s="204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154</v>
      </c>
      <c r="AU137" s="18" t="s">
        <v>83</v>
      </c>
    </row>
    <row r="138" spans="1:65" s="14" customFormat="1" ht="11.25">
      <c r="B138" s="217"/>
      <c r="C138" s="218"/>
      <c r="D138" s="200" t="s">
        <v>157</v>
      </c>
      <c r="E138" s="219" t="s">
        <v>1</v>
      </c>
      <c r="F138" s="220" t="s">
        <v>2457</v>
      </c>
      <c r="G138" s="218"/>
      <c r="H138" s="221">
        <v>37.799999999999997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157</v>
      </c>
      <c r="AU138" s="227" t="s">
        <v>83</v>
      </c>
      <c r="AV138" s="14" t="s">
        <v>83</v>
      </c>
      <c r="AW138" s="14" t="s">
        <v>30</v>
      </c>
      <c r="AX138" s="14" t="s">
        <v>73</v>
      </c>
      <c r="AY138" s="227" t="s">
        <v>146</v>
      </c>
    </row>
    <row r="139" spans="1:65" s="15" customFormat="1" ht="11.25">
      <c r="B139" s="228"/>
      <c r="C139" s="229"/>
      <c r="D139" s="200" t="s">
        <v>157</v>
      </c>
      <c r="E139" s="230" t="s">
        <v>1</v>
      </c>
      <c r="F139" s="231" t="s">
        <v>160</v>
      </c>
      <c r="G139" s="229"/>
      <c r="H139" s="232">
        <v>37.799999999999997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157</v>
      </c>
      <c r="AU139" s="238" t="s">
        <v>83</v>
      </c>
      <c r="AV139" s="15" t="s">
        <v>153</v>
      </c>
      <c r="AW139" s="15" t="s">
        <v>30</v>
      </c>
      <c r="AX139" s="15" t="s">
        <v>81</v>
      </c>
      <c r="AY139" s="238" t="s">
        <v>146</v>
      </c>
    </row>
    <row r="140" spans="1:65" s="2" customFormat="1" ht="21.75" customHeight="1">
      <c r="A140" s="35"/>
      <c r="B140" s="36"/>
      <c r="C140" s="187" t="s">
        <v>179</v>
      </c>
      <c r="D140" s="187" t="s">
        <v>148</v>
      </c>
      <c r="E140" s="188" t="s">
        <v>2458</v>
      </c>
      <c r="F140" s="189" t="s">
        <v>2459</v>
      </c>
      <c r="G140" s="190" t="s">
        <v>320</v>
      </c>
      <c r="H140" s="191">
        <v>177</v>
      </c>
      <c r="I140" s="192"/>
      <c r="J140" s="193">
        <f>ROUND(I140*H140,2)</f>
        <v>0</v>
      </c>
      <c r="K140" s="189" t="s">
        <v>152</v>
      </c>
      <c r="L140" s="40"/>
      <c r="M140" s="194" t="s">
        <v>1</v>
      </c>
      <c r="N140" s="195" t="s">
        <v>38</v>
      </c>
      <c r="O140" s="72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8" t="s">
        <v>199</v>
      </c>
      <c r="AT140" s="198" t="s">
        <v>148</v>
      </c>
      <c r="AU140" s="198" t="s">
        <v>83</v>
      </c>
      <c r="AY140" s="18" t="s">
        <v>146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81</v>
      </c>
      <c r="BK140" s="199">
        <f>ROUND(I140*H140,2)</f>
        <v>0</v>
      </c>
      <c r="BL140" s="18" t="s">
        <v>199</v>
      </c>
      <c r="BM140" s="198" t="s">
        <v>182</v>
      </c>
    </row>
    <row r="141" spans="1:65" s="2" customFormat="1" ht="11.25">
      <c r="A141" s="35"/>
      <c r="B141" s="36"/>
      <c r="C141" s="37"/>
      <c r="D141" s="200" t="s">
        <v>154</v>
      </c>
      <c r="E141" s="37"/>
      <c r="F141" s="201" t="s">
        <v>2459</v>
      </c>
      <c r="G141" s="37"/>
      <c r="H141" s="37"/>
      <c r="I141" s="202"/>
      <c r="J141" s="37"/>
      <c r="K141" s="37"/>
      <c r="L141" s="40"/>
      <c r="M141" s="203"/>
      <c r="N141" s="204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154</v>
      </c>
      <c r="AU141" s="18" t="s">
        <v>83</v>
      </c>
    </row>
    <row r="142" spans="1:65" s="2" customFormat="1" ht="11.25">
      <c r="A142" s="35"/>
      <c r="B142" s="36"/>
      <c r="C142" s="37"/>
      <c r="D142" s="205" t="s">
        <v>155</v>
      </c>
      <c r="E142" s="37"/>
      <c r="F142" s="206" t="s">
        <v>2460</v>
      </c>
      <c r="G142" s="37"/>
      <c r="H142" s="37"/>
      <c r="I142" s="202"/>
      <c r="J142" s="37"/>
      <c r="K142" s="37"/>
      <c r="L142" s="40"/>
      <c r="M142" s="203"/>
      <c r="N142" s="204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155</v>
      </c>
      <c r="AU142" s="18" t="s">
        <v>83</v>
      </c>
    </row>
    <row r="143" spans="1:65" s="13" customFormat="1" ht="11.25">
      <c r="B143" s="207"/>
      <c r="C143" s="208"/>
      <c r="D143" s="200" t="s">
        <v>157</v>
      </c>
      <c r="E143" s="209" t="s">
        <v>1</v>
      </c>
      <c r="F143" s="210" t="s">
        <v>2461</v>
      </c>
      <c r="G143" s="208"/>
      <c r="H143" s="209" t="s">
        <v>1</v>
      </c>
      <c r="I143" s="211"/>
      <c r="J143" s="208"/>
      <c r="K143" s="208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157</v>
      </c>
      <c r="AU143" s="216" t="s">
        <v>83</v>
      </c>
      <c r="AV143" s="13" t="s">
        <v>81</v>
      </c>
      <c r="AW143" s="13" t="s">
        <v>30</v>
      </c>
      <c r="AX143" s="13" t="s">
        <v>73</v>
      </c>
      <c r="AY143" s="216" t="s">
        <v>146</v>
      </c>
    </row>
    <row r="144" spans="1:65" s="13" customFormat="1" ht="11.25">
      <c r="B144" s="207"/>
      <c r="C144" s="208"/>
      <c r="D144" s="200" t="s">
        <v>157</v>
      </c>
      <c r="E144" s="209" t="s">
        <v>1</v>
      </c>
      <c r="F144" s="210" t="s">
        <v>2462</v>
      </c>
      <c r="G144" s="208"/>
      <c r="H144" s="209" t="s">
        <v>1</v>
      </c>
      <c r="I144" s="211"/>
      <c r="J144" s="208"/>
      <c r="K144" s="208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157</v>
      </c>
      <c r="AU144" s="216" t="s">
        <v>83</v>
      </c>
      <c r="AV144" s="13" t="s">
        <v>81</v>
      </c>
      <c r="AW144" s="13" t="s">
        <v>30</v>
      </c>
      <c r="AX144" s="13" t="s">
        <v>73</v>
      </c>
      <c r="AY144" s="216" t="s">
        <v>146</v>
      </c>
    </row>
    <row r="145" spans="1:65" s="14" customFormat="1" ht="11.25">
      <c r="B145" s="217"/>
      <c r="C145" s="218"/>
      <c r="D145" s="200" t="s">
        <v>157</v>
      </c>
      <c r="E145" s="219" t="s">
        <v>1</v>
      </c>
      <c r="F145" s="220" t="s">
        <v>2463</v>
      </c>
      <c r="G145" s="218"/>
      <c r="H145" s="221">
        <v>46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157</v>
      </c>
      <c r="AU145" s="227" t="s">
        <v>83</v>
      </c>
      <c r="AV145" s="14" t="s">
        <v>83</v>
      </c>
      <c r="AW145" s="14" t="s">
        <v>30</v>
      </c>
      <c r="AX145" s="14" t="s">
        <v>73</v>
      </c>
      <c r="AY145" s="227" t="s">
        <v>146</v>
      </c>
    </row>
    <row r="146" spans="1:65" s="14" customFormat="1" ht="11.25">
      <c r="B146" s="217"/>
      <c r="C146" s="218"/>
      <c r="D146" s="200" t="s">
        <v>157</v>
      </c>
      <c r="E146" s="219" t="s">
        <v>1</v>
      </c>
      <c r="F146" s="220" t="s">
        <v>2464</v>
      </c>
      <c r="G146" s="218"/>
      <c r="H146" s="221">
        <v>43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157</v>
      </c>
      <c r="AU146" s="227" t="s">
        <v>83</v>
      </c>
      <c r="AV146" s="14" t="s">
        <v>83</v>
      </c>
      <c r="AW146" s="14" t="s">
        <v>30</v>
      </c>
      <c r="AX146" s="14" t="s">
        <v>73</v>
      </c>
      <c r="AY146" s="227" t="s">
        <v>146</v>
      </c>
    </row>
    <row r="147" spans="1:65" s="13" customFormat="1" ht="11.25">
      <c r="B147" s="207"/>
      <c r="C147" s="208"/>
      <c r="D147" s="200" t="s">
        <v>157</v>
      </c>
      <c r="E147" s="209" t="s">
        <v>1</v>
      </c>
      <c r="F147" s="210" t="s">
        <v>2465</v>
      </c>
      <c r="G147" s="208"/>
      <c r="H147" s="209" t="s">
        <v>1</v>
      </c>
      <c r="I147" s="211"/>
      <c r="J147" s="208"/>
      <c r="K147" s="208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157</v>
      </c>
      <c r="AU147" s="216" t="s">
        <v>83</v>
      </c>
      <c r="AV147" s="13" t="s">
        <v>81</v>
      </c>
      <c r="AW147" s="13" t="s">
        <v>30</v>
      </c>
      <c r="AX147" s="13" t="s">
        <v>73</v>
      </c>
      <c r="AY147" s="216" t="s">
        <v>146</v>
      </c>
    </row>
    <row r="148" spans="1:65" s="14" customFormat="1" ht="11.25">
      <c r="B148" s="217"/>
      <c r="C148" s="218"/>
      <c r="D148" s="200" t="s">
        <v>157</v>
      </c>
      <c r="E148" s="219" t="s">
        <v>1</v>
      </c>
      <c r="F148" s="220" t="s">
        <v>2466</v>
      </c>
      <c r="G148" s="218"/>
      <c r="H148" s="221">
        <v>40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157</v>
      </c>
      <c r="AU148" s="227" t="s">
        <v>83</v>
      </c>
      <c r="AV148" s="14" t="s">
        <v>83</v>
      </c>
      <c r="AW148" s="14" t="s">
        <v>30</v>
      </c>
      <c r="AX148" s="14" t="s">
        <v>73</v>
      </c>
      <c r="AY148" s="227" t="s">
        <v>146</v>
      </c>
    </row>
    <row r="149" spans="1:65" s="14" customFormat="1" ht="11.25">
      <c r="B149" s="217"/>
      <c r="C149" s="218"/>
      <c r="D149" s="200" t="s">
        <v>157</v>
      </c>
      <c r="E149" s="219" t="s">
        <v>1</v>
      </c>
      <c r="F149" s="220" t="s">
        <v>2467</v>
      </c>
      <c r="G149" s="218"/>
      <c r="H149" s="221">
        <v>48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157</v>
      </c>
      <c r="AU149" s="227" t="s">
        <v>83</v>
      </c>
      <c r="AV149" s="14" t="s">
        <v>83</v>
      </c>
      <c r="AW149" s="14" t="s">
        <v>30</v>
      </c>
      <c r="AX149" s="14" t="s">
        <v>73</v>
      </c>
      <c r="AY149" s="227" t="s">
        <v>146</v>
      </c>
    </row>
    <row r="150" spans="1:65" s="15" customFormat="1" ht="11.25">
      <c r="B150" s="228"/>
      <c r="C150" s="229"/>
      <c r="D150" s="200" t="s">
        <v>157</v>
      </c>
      <c r="E150" s="230" t="s">
        <v>1</v>
      </c>
      <c r="F150" s="231" t="s">
        <v>160</v>
      </c>
      <c r="G150" s="229"/>
      <c r="H150" s="232">
        <v>177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157</v>
      </c>
      <c r="AU150" s="238" t="s">
        <v>83</v>
      </c>
      <c r="AV150" s="15" t="s">
        <v>153</v>
      </c>
      <c r="AW150" s="15" t="s">
        <v>30</v>
      </c>
      <c r="AX150" s="15" t="s">
        <v>81</v>
      </c>
      <c r="AY150" s="238" t="s">
        <v>146</v>
      </c>
    </row>
    <row r="151" spans="1:65" s="2" customFormat="1" ht="16.5" customHeight="1">
      <c r="A151" s="35"/>
      <c r="B151" s="36"/>
      <c r="C151" s="239" t="s">
        <v>171</v>
      </c>
      <c r="D151" s="239" t="s">
        <v>161</v>
      </c>
      <c r="E151" s="240" t="s">
        <v>2468</v>
      </c>
      <c r="F151" s="241" t="s">
        <v>2469</v>
      </c>
      <c r="G151" s="242" t="s">
        <v>320</v>
      </c>
      <c r="H151" s="243">
        <v>185.85</v>
      </c>
      <c r="I151" s="244"/>
      <c r="J151" s="245">
        <f>ROUND(I151*H151,2)</f>
        <v>0</v>
      </c>
      <c r="K151" s="241" t="s">
        <v>152</v>
      </c>
      <c r="L151" s="246"/>
      <c r="M151" s="247" t="s">
        <v>1</v>
      </c>
      <c r="N151" s="248" t="s">
        <v>38</v>
      </c>
      <c r="O151" s="7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8" t="s">
        <v>281</v>
      </c>
      <c r="AT151" s="198" t="s">
        <v>161</v>
      </c>
      <c r="AU151" s="198" t="s">
        <v>83</v>
      </c>
      <c r="AY151" s="18" t="s">
        <v>146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81</v>
      </c>
      <c r="BK151" s="199">
        <f>ROUND(I151*H151,2)</f>
        <v>0</v>
      </c>
      <c r="BL151" s="18" t="s">
        <v>199</v>
      </c>
      <c r="BM151" s="198" t="s">
        <v>187</v>
      </c>
    </row>
    <row r="152" spans="1:65" s="2" customFormat="1" ht="11.25">
      <c r="A152" s="35"/>
      <c r="B152" s="36"/>
      <c r="C152" s="37"/>
      <c r="D152" s="200" t="s">
        <v>154</v>
      </c>
      <c r="E152" s="37"/>
      <c r="F152" s="201" t="s">
        <v>2469</v>
      </c>
      <c r="G152" s="37"/>
      <c r="H152" s="37"/>
      <c r="I152" s="202"/>
      <c r="J152" s="37"/>
      <c r="K152" s="37"/>
      <c r="L152" s="40"/>
      <c r="M152" s="203"/>
      <c r="N152" s="204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154</v>
      </c>
      <c r="AU152" s="18" t="s">
        <v>83</v>
      </c>
    </row>
    <row r="153" spans="1:65" s="14" customFormat="1" ht="11.25">
      <c r="B153" s="217"/>
      <c r="C153" s="218"/>
      <c r="D153" s="200" t="s">
        <v>157</v>
      </c>
      <c r="E153" s="219" t="s">
        <v>1</v>
      </c>
      <c r="F153" s="220" t="s">
        <v>2470</v>
      </c>
      <c r="G153" s="218"/>
      <c r="H153" s="221">
        <v>185.85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157</v>
      </c>
      <c r="AU153" s="227" t="s">
        <v>83</v>
      </c>
      <c r="AV153" s="14" t="s">
        <v>83</v>
      </c>
      <c r="AW153" s="14" t="s">
        <v>30</v>
      </c>
      <c r="AX153" s="14" t="s">
        <v>73</v>
      </c>
      <c r="AY153" s="227" t="s">
        <v>146</v>
      </c>
    </row>
    <row r="154" spans="1:65" s="15" customFormat="1" ht="11.25">
      <c r="B154" s="228"/>
      <c r="C154" s="229"/>
      <c r="D154" s="200" t="s">
        <v>157</v>
      </c>
      <c r="E154" s="230" t="s">
        <v>1</v>
      </c>
      <c r="F154" s="231" t="s">
        <v>160</v>
      </c>
      <c r="G154" s="229"/>
      <c r="H154" s="232">
        <v>185.85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157</v>
      </c>
      <c r="AU154" s="238" t="s">
        <v>83</v>
      </c>
      <c r="AV154" s="15" t="s">
        <v>153</v>
      </c>
      <c r="AW154" s="15" t="s">
        <v>30</v>
      </c>
      <c r="AX154" s="15" t="s">
        <v>81</v>
      </c>
      <c r="AY154" s="238" t="s">
        <v>146</v>
      </c>
    </row>
    <row r="155" spans="1:65" s="2" customFormat="1" ht="21.75" customHeight="1">
      <c r="A155" s="35"/>
      <c r="B155" s="36"/>
      <c r="C155" s="187" t="s">
        <v>190</v>
      </c>
      <c r="D155" s="187" t="s">
        <v>148</v>
      </c>
      <c r="E155" s="188" t="s">
        <v>2187</v>
      </c>
      <c r="F155" s="189" t="s">
        <v>2471</v>
      </c>
      <c r="G155" s="190" t="s">
        <v>261</v>
      </c>
      <c r="H155" s="191">
        <v>1</v>
      </c>
      <c r="I155" s="192"/>
      <c r="J155" s="193">
        <f>ROUND(I155*H155,2)</f>
        <v>0</v>
      </c>
      <c r="K155" s="189" t="s">
        <v>312</v>
      </c>
      <c r="L155" s="40"/>
      <c r="M155" s="194" t="s">
        <v>1</v>
      </c>
      <c r="N155" s="195" t="s">
        <v>38</v>
      </c>
      <c r="O155" s="72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8" t="s">
        <v>199</v>
      </c>
      <c r="AT155" s="198" t="s">
        <v>148</v>
      </c>
      <c r="AU155" s="198" t="s">
        <v>83</v>
      </c>
      <c r="AY155" s="18" t="s">
        <v>146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81</v>
      </c>
      <c r="BK155" s="199">
        <f>ROUND(I155*H155,2)</f>
        <v>0</v>
      </c>
      <c r="BL155" s="18" t="s">
        <v>199</v>
      </c>
      <c r="BM155" s="198" t="s">
        <v>193</v>
      </c>
    </row>
    <row r="156" spans="1:65" s="2" customFormat="1" ht="11.25">
      <c r="A156" s="35"/>
      <c r="B156" s="36"/>
      <c r="C156" s="37"/>
      <c r="D156" s="200" t="s">
        <v>154</v>
      </c>
      <c r="E156" s="37"/>
      <c r="F156" s="201" t="s">
        <v>2471</v>
      </c>
      <c r="G156" s="37"/>
      <c r="H156" s="37"/>
      <c r="I156" s="202"/>
      <c r="J156" s="37"/>
      <c r="K156" s="37"/>
      <c r="L156" s="40"/>
      <c r="M156" s="203"/>
      <c r="N156" s="204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154</v>
      </c>
      <c r="AU156" s="18" t="s">
        <v>83</v>
      </c>
    </row>
    <row r="157" spans="1:65" s="2" customFormat="1" ht="16.5" customHeight="1">
      <c r="A157" s="35"/>
      <c r="B157" s="36"/>
      <c r="C157" s="187" t="s">
        <v>165</v>
      </c>
      <c r="D157" s="187" t="s">
        <v>148</v>
      </c>
      <c r="E157" s="188" t="s">
        <v>2472</v>
      </c>
      <c r="F157" s="189" t="s">
        <v>2473</v>
      </c>
      <c r="G157" s="190" t="s">
        <v>261</v>
      </c>
      <c r="H157" s="191">
        <v>1</v>
      </c>
      <c r="I157" s="192"/>
      <c r="J157" s="193">
        <f>ROUND(I157*H157,2)</f>
        <v>0</v>
      </c>
      <c r="K157" s="189" t="s">
        <v>312</v>
      </c>
      <c r="L157" s="40"/>
      <c r="M157" s="194" t="s">
        <v>1</v>
      </c>
      <c r="N157" s="195" t="s">
        <v>38</v>
      </c>
      <c r="O157" s="72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8" t="s">
        <v>199</v>
      </c>
      <c r="AT157" s="198" t="s">
        <v>148</v>
      </c>
      <c r="AU157" s="198" t="s">
        <v>83</v>
      </c>
      <c r="AY157" s="18" t="s">
        <v>146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8" t="s">
        <v>81</v>
      </c>
      <c r="BK157" s="199">
        <f>ROUND(I157*H157,2)</f>
        <v>0</v>
      </c>
      <c r="BL157" s="18" t="s">
        <v>199</v>
      </c>
      <c r="BM157" s="198" t="s">
        <v>199</v>
      </c>
    </row>
    <row r="158" spans="1:65" s="2" customFormat="1" ht="11.25">
      <c r="A158" s="35"/>
      <c r="B158" s="36"/>
      <c r="C158" s="37"/>
      <c r="D158" s="200" t="s">
        <v>154</v>
      </c>
      <c r="E158" s="37"/>
      <c r="F158" s="201" t="s">
        <v>2473</v>
      </c>
      <c r="G158" s="37"/>
      <c r="H158" s="37"/>
      <c r="I158" s="202"/>
      <c r="J158" s="37"/>
      <c r="K158" s="37"/>
      <c r="L158" s="40"/>
      <c r="M158" s="203"/>
      <c r="N158" s="204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154</v>
      </c>
      <c r="AU158" s="18" t="s">
        <v>83</v>
      </c>
    </row>
    <row r="159" spans="1:65" s="2" customFormat="1" ht="16.5" customHeight="1">
      <c r="A159" s="35"/>
      <c r="B159" s="36"/>
      <c r="C159" s="187" t="s">
        <v>188</v>
      </c>
      <c r="D159" s="187" t="s">
        <v>148</v>
      </c>
      <c r="E159" s="188" t="s">
        <v>2474</v>
      </c>
      <c r="F159" s="189" t="s">
        <v>2475</v>
      </c>
      <c r="G159" s="190" t="s">
        <v>327</v>
      </c>
      <c r="H159" s="191">
        <v>4</v>
      </c>
      <c r="I159" s="192"/>
      <c r="J159" s="193">
        <f>ROUND(I159*H159,2)</f>
        <v>0</v>
      </c>
      <c r="K159" s="189" t="s">
        <v>152</v>
      </c>
      <c r="L159" s="40"/>
      <c r="M159" s="194" t="s">
        <v>1</v>
      </c>
      <c r="N159" s="195" t="s">
        <v>38</v>
      </c>
      <c r="O159" s="72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8" t="s">
        <v>199</v>
      </c>
      <c r="AT159" s="198" t="s">
        <v>148</v>
      </c>
      <c r="AU159" s="198" t="s">
        <v>83</v>
      </c>
      <c r="AY159" s="18" t="s">
        <v>146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81</v>
      </c>
      <c r="BK159" s="199">
        <f>ROUND(I159*H159,2)</f>
        <v>0</v>
      </c>
      <c r="BL159" s="18" t="s">
        <v>199</v>
      </c>
      <c r="BM159" s="198" t="s">
        <v>205</v>
      </c>
    </row>
    <row r="160" spans="1:65" s="2" customFormat="1" ht="11.25">
      <c r="A160" s="35"/>
      <c r="B160" s="36"/>
      <c r="C160" s="37"/>
      <c r="D160" s="200" t="s">
        <v>154</v>
      </c>
      <c r="E160" s="37"/>
      <c r="F160" s="201" t="s">
        <v>2475</v>
      </c>
      <c r="G160" s="37"/>
      <c r="H160" s="37"/>
      <c r="I160" s="202"/>
      <c r="J160" s="37"/>
      <c r="K160" s="37"/>
      <c r="L160" s="40"/>
      <c r="M160" s="203"/>
      <c r="N160" s="204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154</v>
      </c>
      <c r="AU160" s="18" t="s">
        <v>83</v>
      </c>
    </row>
    <row r="161" spans="1:65" s="2" customFormat="1" ht="11.25">
      <c r="A161" s="35"/>
      <c r="B161" s="36"/>
      <c r="C161" s="37"/>
      <c r="D161" s="205" t="s">
        <v>155</v>
      </c>
      <c r="E161" s="37"/>
      <c r="F161" s="206" t="s">
        <v>2476</v>
      </c>
      <c r="G161" s="37"/>
      <c r="H161" s="37"/>
      <c r="I161" s="202"/>
      <c r="J161" s="37"/>
      <c r="K161" s="37"/>
      <c r="L161" s="40"/>
      <c r="M161" s="203"/>
      <c r="N161" s="204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155</v>
      </c>
      <c r="AU161" s="18" t="s">
        <v>83</v>
      </c>
    </row>
    <row r="162" spans="1:65" s="2" customFormat="1" ht="16.5" customHeight="1">
      <c r="A162" s="35"/>
      <c r="B162" s="36"/>
      <c r="C162" s="239" t="s">
        <v>182</v>
      </c>
      <c r="D162" s="239" t="s">
        <v>161</v>
      </c>
      <c r="E162" s="240" t="s">
        <v>2477</v>
      </c>
      <c r="F162" s="241" t="s">
        <v>2478</v>
      </c>
      <c r="G162" s="242" t="s">
        <v>479</v>
      </c>
      <c r="H162" s="243">
        <v>2</v>
      </c>
      <c r="I162" s="244"/>
      <c r="J162" s="245">
        <f>ROUND(I162*H162,2)</f>
        <v>0</v>
      </c>
      <c r="K162" s="241" t="s">
        <v>312</v>
      </c>
      <c r="L162" s="246"/>
      <c r="M162" s="247" t="s">
        <v>1</v>
      </c>
      <c r="N162" s="248" t="s">
        <v>38</v>
      </c>
      <c r="O162" s="72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8" t="s">
        <v>281</v>
      </c>
      <c r="AT162" s="198" t="s">
        <v>161</v>
      </c>
      <c r="AU162" s="198" t="s">
        <v>83</v>
      </c>
      <c r="AY162" s="18" t="s">
        <v>146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8" t="s">
        <v>81</v>
      </c>
      <c r="BK162" s="199">
        <f>ROUND(I162*H162,2)</f>
        <v>0</v>
      </c>
      <c r="BL162" s="18" t="s">
        <v>199</v>
      </c>
      <c r="BM162" s="198" t="s">
        <v>218</v>
      </c>
    </row>
    <row r="163" spans="1:65" s="2" customFormat="1" ht="11.25">
      <c r="A163" s="35"/>
      <c r="B163" s="36"/>
      <c r="C163" s="37"/>
      <c r="D163" s="200" t="s">
        <v>154</v>
      </c>
      <c r="E163" s="37"/>
      <c r="F163" s="201" t="s">
        <v>2478</v>
      </c>
      <c r="G163" s="37"/>
      <c r="H163" s="37"/>
      <c r="I163" s="202"/>
      <c r="J163" s="37"/>
      <c r="K163" s="37"/>
      <c r="L163" s="40"/>
      <c r="M163" s="203"/>
      <c r="N163" s="204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154</v>
      </c>
      <c r="AU163" s="18" t="s">
        <v>83</v>
      </c>
    </row>
    <row r="164" spans="1:65" s="2" customFormat="1" ht="16.5" customHeight="1">
      <c r="A164" s="35"/>
      <c r="B164" s="36"/>
      <c r="C164" s="239" t="s">
        <v>222</v>
      </c>
      <c r="D164" s="239" t="s">
        <v>161</v>
      </c>
      <c r="E164" s="240" t="s">
        <v>2479</v>
      </c>
      <c r="F164" s="241" t="s">
        <v>2480</v>
      </c>
      <c r="G164" s="242" t="s">
        <v>479</v>
      </c>
      <c r="H164" s="243">
        <v>2</v>
      </c>
      <c r="I164" s="244"/>
      <c r="J164" s="245">
        <f>ROUND(I164*H164,2)</f>
        <v>0</v>
      </c>
      <c r="K164" s="241" t="s">
        <v>312</v>
      </c>
      <c r="L164" s="246"/>
      <c r="M164" s="247" t="s">
        <v>1</v>
      </c>
      <c r="N164" s="248" t="s">
        <v>38</v>
      </c>
      <c r="O164" s="72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8" t="s">
        <v>281</v>
      </c>
      <c r="AT164" s="198" t="s">
        <v>161</v>
      </c>
      <c r="AU164" s="198" t="s">
        <v>83</v>
      </c>
      <c r="AY164" s="18" t="s">
        <v>146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8" t="s">
        <v>81</v>
      </c>
      <c r="BK164" s="199">
        <f>ROUND(I164*H164,2)</f>
        <v>0</v>
      </c>
      <c r="BL164" s="18" t="s">
        <v>199</v>
      </c>
      <c r="BM164" s="198" t="s">
        <v>225</v>
      </c>
    </row>
    <row r="165" spans="1:65" s="2" customFormat="1" ht="11.25">
      <c r="A165" s="35"/>
      <c r="B165" s="36"/>
      <c r="C165" s="37"/>
      <c r="D165" s="200" t="s">
        <v>154</v>
      </c>
      <c r="E165" s="37"/>
      <c r="F165" s="201" t="s">
        <v>2480</v>
      </c>
      <c r="G165" s="37"/>
      <c r="H165" s="37"/>
      <c r="I165" s="202"/>
      <c r="J165" s="37"/>
      <c r="K165" s="37"/>
      <c r="L165" s="40"/>
      <c r="M165" s="203"/>
      <c r="N165" s="204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154</v>
      </c>
      <c r="AU165" s="18" t="s">
        <v>83</v>
      </c>
    </row>
    <row r="166" spans="1:65" s="2" customFormat="1" ht="16.5" customHeight="1">
      <c r="A166" s="35"/>
      <c r="B166" s="36"/>
      <c r="C166" s="187" t="s">
        <v>187</v>
      </c>
      <c r="D166" s="187" t="s">
        <v>148</v>
      </c>
      <c r="E166" s="188" t="s">
        <v>2481</v>
      </c>
      <c r="F166" s="189" t="s">
        <v>2482</v>
      </c>
      <c r="G166" s="190" t="s">
        <v>479</v>
      </c>
      <c r="H166" s="191">
        <v>5</v>
      </c>
      <c r="I166" s="192"/>
      <c r="J166" s="193">
        <f>ROUND(I166*H166,2)</f>
        <v>0</v>
      </c>
      <c r="K166" s="189" t="s">
        <v>152</v>
      </c>
      <c r="L166" s="40"/>
      <c r="M166" s="194" t="s">
        <v>1</v>
      </c>
      <c r="N166" s="195" t="s">
        <v>38</v>
      </c>
      <c r="O166" s="72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8" t="s">
        <v>199</v>
      </c>
      <c r="AT166" s="198" t="s">
        <v>148</v>
      </c>
      <c r="AU166" s="198" t="s">
        <v>83</v>
      </c>
      <c r="AY166" s="18" t="s">
        <v>146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81</v>
      </c>
      <c r="BK166" s="199">
        <f>ROUND(I166*H166,2)</f>
        <v>0</v>
      </c>
      <c r="BL166" s="18" t="s">
        <v>199</v>
      </c>
      <c r="BM166" s="198" t="s">
        <v>262</v>
      </c>
    </row>
    <row r="167" spans="1:65" s="2" customFormat="1" ht="11.25">
      <c r="A167" s="35"/>
      <c r="B167" s="36"/>
      <c r="C167" s="37"/>
      <c r="D167" s="200" t="s">
        <v>154</v>
      </c>
      <c r="E167" s="37"/>
      <c r="F167" s="201" t="s">
        <v>2482</v>
      </c>
      <c r="G167" s="37"/>
      <c r="H167" s="37"/>
      <c r="I167" s="202"/>
      <c r="J167" s="37"/>
      <c r="K167" s="37"/>
      <c r="L167" s="40"/>
      <c r="M167" s="203"/>
      <c r="N167" s="204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154</v>
      </c>
      <c r="AU167" s="18" t="s">
        <v>83</v>
      </c>
    </row>
    <row r="168" spans="1:65" s="2" customFormat="1" ht="11.25">
      <c r="A168" s="35"/>
      <c r="B168" s="36"/>
      <c r="C168" s="37"/>
      <c r="D168" s="205" t="s">
        <v>155</v>
      </c>
      <c r="E168" s="37"/>
      <c r="F168" s="206" t="s">
        <v>2483</v>
      </c>
      <c r="G168" s="37"/>
      <c r="H168" s="37"/>
      <c r="I168" s="202"/>
      <c r="J168" s="37"/>
      <c r="K168" s="37"/>
      <c r="L168" s="40"/>
      <c r="M168" s="203"/>
      <c r="N168" s="204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155</v>
      </c>
      <c r="AU168" s="18" t="s">
        <v>83</v>
      </c>
    </row>
    <row r="169" spans="1:65" s="2" customFormat="1" ht="16.5" customHeight="1">
      <c r="A169" s="35"/>
      <c r="B169" s="36"/>
      <c r="C169" s="239" t="s">
        <v>265</v>
      </c>
      <c r="D169" s="239" t="s">
        <v>161</v>
      </c>
      <c r="E169" s="240" t="s">
        <v>2484</v>
      </c>
      <c r="F169" s="241" t="s">
        <v>2485</v>
      </c>
      <c r="G169" s="242" t="s">
        <v>479</v>
      </c>
      <c r="H169" s="243">
        <v>8</v>
      </c>
      <c r="I169" s="244"/>
      <c r="J169" s="245">
        <f>ROUND(I169*H169,2)</f>
        <v>0</v>
      </c>
      <c r="K169" s="241" t="s">
        <v>152</v>
      </c>
      <c r="L169" s="246"/>
      <c r="M169" s="247" t="s">
        <v>1</v>
      </c>
      <c r="N169" s="248" t="s">
        <v>38</v>
      </c>
      <c r="O169" s="72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8" t="s">
        <v>281</v>
      </c>
      <c r="AT169" s="198" t="s">
        <v>161</v>
      </c>
      <c r="AU169" s="198" t="s">
        <v>83</v>
      </c>
      <c r="AY169" s="18" t="s">
        <v>146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8" t="s">
        <v>81</v>
      </c>
      <c r="BK169" s="199">
        <f>ROUND(I169*H169,2)</f>
        <v>0</v>
      </c>
      <c r="BL169" s="18" t="s">
        <v>199</v>
      </c>
      <c r="BM169" s="198" t="s">
        <v>268</v>
      </c>
    </row>
    <row r="170" spans="1:65" s="2" customFormat="1" ht="11.25">
      <c r="A170" s="35"/>
      <c r="B170" s="36"/>
      <c r="C170" s="37"/>
      <c r="D170" s="200" t="s">
        <v>154</v>
      </c>
      <c r="E170" s="37"/>
      <c r="F170" s="201" t="s">
        <v>2485</v>
      </c>
      <c r="G170" s="37"/>
      <c r="H170" s="37"/>
      <c r="I170" s="202"/>
      <c r="J170" s="37"/>
      <c r="K170" s="37"/>
      <c r="L170" s="40"/>
      <c r="M170" s="254"/>
      <c r="N170" s="255"/>
      <c r="O170" s="256"/>
      <c r="P170" s="256"/>
      <c r="Q170" s="256"/>
      <c r="R170" s="256"/>
      <c r="S170" s="256"/>
      <c r="T170" s="257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154</v>
      </c>
      <c r="AU170" s="18" t="s">
        <v>83</v>
      </c>
    </row>
    <row r="171" spans="1:65" s="2" customFormat="1" ht="6.95" customHeight="1">
      <c r="A171" s="35"/>
      <c r="B171" s="55"/>
      <c r="C171" s="56"/>
      <c r="D171" s="56"/>
      <c r="E171" s="56"/>
      <c r="F171" s="56"/>
      <c r="G171" s="56"/>
      <c r="H171" s="56"/>
      <c r="I171" s="56"/>
      <c r="J171" s="56"/>
      <c r="K171" s="56"/>
      <c r="L171" s="40"/>
      <c r="M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</row>
  </sheetData>
  <sheetProtection algorithmName="SHA-512" hashValue="7njJl4Y2MSdZC7WB42Knf2XOyUTO1x2mOBdDQSBYJjDHSTHBxHnU0IcFCPC9u2K09iicGPnNbaHrf2VE6R3c8A==" saltValue="UCmC1iYPJbQjYdQ/n9/wtt3x0nUVTYxSHVoGmGtDi51zL+ONlaDj1X/BsJd3/Wf2/DsgOT+Rgs2PcEk+1bgm5g==" spinCount="100000" sheet="1" objects="1" scenarios="1" formatColumns="0" formatRows="0" autoFilter="0"/>
  <autoFilter ref="C117:K170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hyperlinks>
    <hyperlink ref="F123" r:id="rId1"/>
    <hyperlink ref="F131" r:id="rId2"/>
    <hyperlink ref="F142" r:id="rId3"/>
    <hyperlink ref="F161" r:id="rId4"/>
    <hyperlink ref="F168" r:id="rId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110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5" customHeight="1">
      <c r="B4" s="21"/>
      <c r="D4" s="111" t="s">
        <v>111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0" t="str">
        <f>'Rekapitulace stavby'!K6</f>
        <v>01 - Opočno pod Orlickými horami ON - SA část oprava - PD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13" t="s">
        <v>112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2486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18. 10. 2022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37</v>
      </c>
      <c r="E33" s="113" t="s">
        <v>38</v>
      </c>
      <c r="F33" s="124">
        <f>ROUND((SUM(BE121:BE144)),  2)</f>
        <v>0</v>
      </c>
      <c r="G33" s="35"/>
      <c r="H33" s="35"/>
      <c r="I33" s="125">
        <v>0.21</v>
      </c>
      <c r="J33" s="124">
        <f>ROUND(((SUM(BE121:BE144))*I33),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39</v>
      </c>
      <c r="F34" s="124">
        <f>ROUND((SUM(BF121:BF144)),  2)</f>
        <v>0</v>
      </c>
      <c r="G34" s="35"/>
      <c r="H34" s="35"/>
      <c r="I34" s="125">
        <v>0.15</v>
      </c>
      <c r="J34" s="124">
        <f>ROUND(((SUM(BF121:BF144))*I34),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40</v>
      </c>
      <c r="F35" s="124">
        <f>ROUND((SUM(BG121:BG144)),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41</v>
      </c>
      <c r="F36" s="124">
        <f>ROUND((SUM(BH121:BH144)),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42</v>
      </c>
      <c r="F37" s="124">
        <f>ROUND((SUM(BI121:BI144)),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01 - Opočno pod Orlickými horami ON - SA část oprava - PD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3" t="str">
        <f>E9</f>
        <v>SO 04 - VRN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18. 10. 2022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115</v>
      </c>
      <c r="D94" s="145"/>
      <c r="E94" s="145"/>
      <c r="F94" s="145"/>
      <c r="G94" s="145"/>
      <c r="H94" s="145"/>
      <c r="I94" s="145"/>
      <c r="J94" s="146" t="s">
        <v>116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117</v>
      </c>
      <c r="D96" s="37"/>
      <c r="E96" s="37"/>
      <c r="F96" s="37"/>
      <c r="G96" s="37"/>
      <c r="H96" s="37"/>
      <c r="I96" s="37"/>
      <c r="J96" s="85">
        <f>J121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5" customHeight="1">
      <c r="B97" s="148"/>
      <c r="C97" s="149"/>
      <c r="D97" s="150" t="s">
        <v>2487</v>
      </c>
      <c r="E97" s="151"/>
      <c r="F97" s="151"/>
      <c r="G97" s="151"/>
      <c r="H97" s="151"/>
      <c r="I97" s="151"/>
      <c r="J97" s="152">
        <f>J122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2488</v>
      </c>
      <c r="E98" s="157"/>
      <c r="F98" s="157"/>
      <c r="G98" s="157"/>
      <c r="H98" s="157"/>
      <c r="I98" s="157"/>
      <c r="J98" s="158">
        <f>J123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2489</v>
      </c>
      <c r="E99" s="157"/>
      <c r="F99" s="157"/>
      <c r="G99" s="157"/>
      <c r="H99" s="157"/>
      <c r="I99" s="157"/>
      <c r="J99" s="158">
        <f>J130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2490</v>
      </c>
      <c r="E100" s="157"/>
      <c r="F100" s="157"/>
      <c r="G100" s="157"/>
      <c r="H100" s="157"/>
      <c r="I100" s="157"/>
      <c r="J100" s="158">
        <f>J134</f>
        <v>0</v>
      </c>
      <c r="K100" s="155"/>
      <c r="L100" s="159"/>
    </row>
    <row r="101" spans="1:31" s="9" customFormat="1" ht="24.95" customHeight="1">
      <c r="B101" s="148"/>
      <c r="C101" s="149"/>
      <c r="D101" s="150" t="s">
        <v>2491</v>
      </c>
      <c r="E101" s="151"/>
      <c r="F101" s="151"/>
      <c r="G101" s="151"/>
      <c r="H101" s="151"/>
      <c r="I101" s="151"/>
      <c r="J101" s="152">
        <f>J138</f>
        <v>0</v>
      </c>
      <c r="K101" s="149"/>
      <c r="L101" s="153"/>
    </row>
    <row r="102" spans="1:31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31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5" customHeight="1">
      <c r="A108" s="35"/>
      <c r="B108" s="36"/>
      <c r="C108" s="24" t="s">
        <v>131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17" t="str">
        <f>E7</f>
        <v>01 - Opočno pod Orlickými horami ON - SA část oprava - PD</v>
      </c>
      <c r="F111" s="318"/>
      <c r="G111" s="318"/>
      <c r="H111" s="318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112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273" t="str">
        <f>E9</f>
        <v>SO 04 - VRN</v>
      </c>
      <c r="F113" s="319"/>
      <c r="G113" s="319"/>
      <c r="H113" s="319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20</v>
      </c>
      <c r="D115" s="37"/>
      <c r="E115" s="37"/>
      <c r="F115" s="28" t="str">
        <f>F12</f>
        <v xml:space="preserve"> </v>
      </c>
      <c r="G115" s="37"/>
      <c r="H115" s="37"/>
      <c r="I115" s="30" t="s">
        <v>22</v>
      </c>
      <c r="J115" s="67" t="str">
        <f>IF(J12="","",J12)</f>
        <v>18. 10. 2022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24</v>
      </c>
      <c r="D117" s="37"/>
      <c r="E117" s="37"/>
      <c r="F117" s="28" t="str">
        <f>E15</f>
        <v xml:space="preserve"> </v>
      </c>
      <c r="G117" s="37"/>
      <c r="H117" s="37"/>
      <c r="I117" s="30" t="s">
        <v>29</v>
      </c>
      <c r="J117" s="33" t="str">
        <f>E21</f>
        <v xml:space="preserve"> 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27</v>
      </c>
      <c r="D118" s="37"/>
      <c r="E118" s="37"/>
      <c r="F118" s="28" t="str">
        <f>IF(E18="","",E18)</f>
        <v>Vyplň údaj</v>
      </c>
      <c r="G118" s="37"/>
      <c r="H118" s="37"/>
      <c r="I118" s="30" t="s">
        <v>31</v>
      </c>
      <c r="J118" s="33" t="str">
        <f>E24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60"/>
      <c r="B120" s="161"/>
      <c r="C120" s="162" t="s">
        <v>132</v>
      </c>
      <c r="D120" s="163" t="s">
        <v>58</v>
      </c>
      <c r="E120" s="163" t="s">
        <v>54</v>
      </c>
      <c r="F120" s="163" t="s">
        <v>55</v>
      </c>
      <c r="G120" s="163" t="s">
        <v>133</v>
      </c>
      <c r="H120" s="163" t="s">
        <v>134</v>
      </c>
      <c r="I120" s="163" t="s">
        <v>135</v>
      </c>
      <c r="J120" s="163" t="s">
        <v>116</v>
      </c>
      <c r="K120" s="164" t="s">
        <v>136</v>
      </c>
      <c r="L120" s="165"/>
      <c r="M120" s="76" t="s">
        <v>1</v>
      </c>
      <c r="N120" s="77" t="s">
        <v>37</v>
      </c>
      <c r="O120" s="77" t="s">
        <v>137</v>
      </c>
      <c r="P120" s="77" t="s">
        <v>138</v>
      </c>
      <c r="Q120" s="77" t="s">
        <v>139</v>
      </c>
      <c r="R120" s="77" t="s">
        <v>140</v>
      </c>
      <c r="S120" s="77" t="s">
        <v>141</v>
      </c>
      <c r="T120" s="78" t="s">
        <v>142</v>
      </c>
      <c r="U120" s="16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/>
    </row>
    <row r="121" spans="1:65" s="2" customFormat="1" ht="22.9" customHeight="1">
      <c r="A121" s="35"/>
      <c r="B121" s="36"/>
      <c r="C121" s="83" t="s">
        <v>143</v>
      </c>
      <c r="D121" s="37"/>
      <c r="E121" s="37"/>
      <c r="F121" s="37"/>
      <c r="G121" s="37"/>
      <c r="H121" s="37"/>
      <c r="I121" s="37"/>
      <c r="J121" s="166">
        <f>BK121</f>
        <v>0</v>
      </c>
      <c r="K121" s="37"/>
      <c r="L121" s="40"/>
      <c r="M121" s="79"/>
      <c r="N121" s="167"/>
      <c r="O121" s="80"/>
      <c r="P121" s="168">
        <f>P122+P138</f>
        <v>0</v>
      </c>
      <c r="Q121" s="80"/>
      <c r="R121" s="168">
        <f>R122+R138</f>
        <v>0</v>
      </c>
      <c r="S121" s="80"/>
      <c r="T121" s="169">
        <f>T122+T138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72</v>
      </c>
      <c r="AU121" s="18" t="s">
        <v>118</v>
      </c>
      <c r="BK121" s="170">
        <f>BK122+BK138</f>
        <v>0</v>
      </c>
    </row>
    <row r="122" spans="1:65" s="12" customFormat="1" ht="25.9" customHeight="1">
      <c r="B122" s="171"/>
      <c r="C122" s="172"/>
      <c r="D122" s="173" t="s">
        <v>72</v>
      </c>
      <c r="E122" s="174" t="s">
        <v>109</v>
      </c>
      <c r="F122" s="174" t="s">
        <v>2492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P123+P130+P134</f>
        <v>0</v>
      </c>
      <c r="Q122" s="179"/>
      <c r="R122" s="180">
        <f>R123+R130+R134</f>
        <v>0</v>
      </c>
      <c r="S122" s="179"/>
      <c r="T122" s="181">
        <f>T123+T130+T134</f>
        <v>0</v>
      </c>
      <c r="AR122" s="182" t="s">
        <v>179</v>
      </c>
      <c r="AT122" s="183" t="s">
        <v>72</v>
      </c>
      <c r="AU122" s="183" t="s">
        <v>73</v>
      </c>
      <c r="AY122" s="182" t="s">
        <v>146</v>
      </c>
      <c r="BK122" s="184">
        <f>BK123+BK130+BK134</f>
        <v>0</v>
      </c>
    </row>
    <row r="123" spans="1:65" s="12" customFormat="1" ht="22.9" customHeight="1">
      <c r="B123" s="171"/>
      <c r="C123" s="172"/>
      <c r="D123" s="173" t="s">
        <v>72</v>
      </c>
      <c r="E123" s="185" t="s">
        <v>2493</v>
      </c>
      <c r="F123" s="185" t="s">
        <v>2494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SUM(P124:P129)</f>
        <v>0</v>
      </c>
      <c r="Q123" s="179"/>
      <c r="R123" s="180">
        <f>SUM(R124:R129)</f>
        <v>0</v>
      </c>
      <c r="S123" s="179"/>
      <c r="T123" s="181">
        <f>SUM(T124:T129)</f>
        <v>0</v>
      </c>
      <c r="AR123" s="182" t="s">
        <v>179</v>
      </c>
      <c r="AT123" s="183" t="s">
        <v>72</v>
      </c>
      <c r="AU123" s="183" t="s">
        <v>81</v>
      </c>
      <c r="AY123" s="182" t="s">
        <v>146</v>
      </c>
      <c r="BK123" s="184">
        <f>SUM(BK124:BK129)</f>
        <v>0</v>
      </c>
    </row>
    <row r="124" spans="1:65" s="2" customFormat="1" ht="21.75" customHeight="1">
      <c r="A124" s="35"/>
      <c r="B124" s="36"/>
      <c r="C124" s="187" t="s">
        <v>83</v>
      </c>
      <c r="D124" s="187" t="s">
        <v>148</v>
      </c>
      <c r="E124" s="188" t="s">
        <v>2495</v>
      </c>
      <c r="F124" s="189" t="s">
        <v>2496</v>
      </c>
      <c r="G124" s="190" t="s">
        <v>261</v>
      </c>
      <c r="H124" s="191">
        <v>1</v>
      </c>
      <c r="I124" s="192"/>
      <c r="J124" s="193">
        <f>ROUND(I124*H124,2)</f>
        <v>0</v>
      </c>
      <c r="K124" s="189" t="s">
        <v>152</v>
      </c>
      <c r="L124" s="40"/>
      <c r="M124" s="194" t="s">
        <v>1</v>
      </c>
      <c r="N124" s="195" t="s">
        <v>38</v>
      </c>
      <c r="O124" s="72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8" t="s">
        <v>153</v>
      </c>
      <c r="AT124" s="198" t="s">
        <v>148</v>
      </c>
      <c r="AU124" s="198" t="s">
        <v>83</v>
      </c>
      <c r="AY124" s="18" t="s">
        <v>146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8" t="s">
        <v>81</v>
      </c>
      <c r="BK124" s="199">
        <f>ROUND(I124*H124,2)</f>
        <v>0</v>
      </c>
      <c r="BL124" s="18" t="s">
        <v>153</v>
      </c>
      <c r="BM124" s="198" t="s">
        <v>153</v>
      </c>
    </row>
    <row r="125" spans="1:65" s="2" customFormat="1" ht="11.25">
      <c r="A125" s="35"/>
      <c r="B125" s="36"/>
      <c r="C125" s="37"/>
      <c r="D125" s="200" t="s">
        <v>154</v>
      </c>
      <c r="E125" s="37"/>
      <c r="F125" s="201" t="s">
        <v>2496</v>
      </c>
      <c r="G125" s="37"/>
      <c r="H125" s="37"/>
      <c r="I125" s="202"/>
      <c r="J125" s="37"/>
      <c r="K125" s="37"/>
      <c r="L125" s="40"/>
      <c r="M125" s="203"/>
      <c r="N125" s="204"/>
      <c r="O125" s="72"/>
      <c r="P125" s="72"/>
      <c r="Q125" s="72"/>
      <c r="R125" s="72"/>
      <c r="S125" s="72"/>
      <c r="T125" s="73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154</v>
      </c>
      <c r="AU125" s="18" t="s">
        <v>83</v>
      </c>
    </row>
    <row r="126" spans="1:65" s="2" customFormat="1" ht="11.25">
      <c r="A126" s="35"/>
      <c r="B126" s="36"/>
      <c r="C126" s="37"/>
      <c r="D126" s="205" t="s">
        <v>155</v>
      </c>
      <c r="E126" s="37"/>
      <c r="F126" s="206" t="s">
        <v>2497</v>
      </c>
      <c r="G126" s="37"/>
      <c r="H126" s="37"/>
      <c r="I126" s="202"/>
      <c r="J126" s="37"/>
      <c r="K126" s="37"/>
      <c r="L126" s="40"/>
      <c r="M126" s="203"/>
      <c r="N126" s="204"/>
      <c r="O126" s="72"/>
      <c r="P126" s="72"/>
      <c r="Q126" s="72"/>
      <c r="R126" s="72"/>
      <c r="S126" s="72"/>
      <c r="T126" s="73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155</v>
      </c>
      <c r="AU126" s="18" t="s">
        <v>83</v>
      </c>
    </row>
    <row r="127" spans="1:65" s="2" customFormat="1" ht="24.2" customHeight="1">
      <c r="A127" s="35"/>
      <c r="B127" s="36"/>
      <c r="C127" s="187" t="s">
        <v>167</v>
      </c>
      <c r="D127" s="187" t="s">
        <v>148</v>
      </c>
      <c r="E127" s="188" t="s">
        <v>2498</v>
      </c>
      <c r="F127" s="189" t="s">
        <v>2499</v>
      </c>
      <c r="G127" s="190" t="s">
        <v>2500</v>
      </c>
      <c r="H127" s="191">
        <v>1</v>
      </c>
      <c r="I127" s="192"/>
      <c r="J127" s="193">
        <f>ROUND(I127*H127,2)</f>
        <v>0</v>
      </c>
      <c r="K127" s="189" t="s">
        <v>152</v>
      </c>
      <c r="L127" s="40"/>
      <c r="M127" s="194" t="s">
        <v>1</v>
      </c>
      <c r="N127" s="195" t="s">
        <v>38</v>
      </c>
      <c r="O127" s="72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8" t="s">
        <v>153</v>
      </c>
      <c r="AT127" s="198" t="s">
        <v>148</v>
      </c>
      <c r="AU127" s="198" t="s">
        <v>83</v>
      </c>
      <c r="AY127" s="18" t="s">
        <v>146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8" t="s">
        <v>81</v>
      </c>
      <c r="BK127" s="199">
        <f>ROUND(I127*H127,2)</f>
        <v>0</v>
      </c>
      <c r="BL127" s="18" t="s">
        <v>153</v>
      </c>
      <c r="BM127" s="198" t="s">
        <v>171</v>
      </c>
    </row>
    <row r="128" spans="1:65" s="2" customFormat="1" ht="19.5">
      <c r="A128" s="35"/>
      <c r="B128" s="36"/>
      <c r="C128" s="37"/>
      <c r="D128" s="200" t="s">
        <v>154</v>
      </c>
      <c r="E128" s="37"/>
      <c r="F128" s="201" t="s">
        <v>2499</v>
      </c>
      <c r="G128" s="37"/>
      <c r="H128" s="37"/>
      <c r="I128" s="202"/>
      <c r="J128" s="37"/>
      <c r="K128" s="37"/>
      <c r="L128" s="40"/>
      <c r="M128" s="203"/>
      <c r="N128" s="204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154</v>
      </c>
      <c r="AU128" s="18" t="s">
        <v>83</v>
      </c>
    </row>
    <row r="129" spans="1:65" s="2" customFormat="1" ht="11.25">
      <c r="A129" s="35"/>
      <c r="B129" s="36"/>
      <c r="C129" s="37"/>
      <c r="D129" s="205" t="s">
        <v>155</v>
      </c>
      <c r="E129" s="37"/>
      <c r="F129" s="206" t="s">
        <v>2501</v>
      </c>
      <c r="G129" s="37"/>
      <c r="H129" s="37"/>
      <c r="I129" s="202"/>
      <c r="J129" s="37"/>
      <c r="K129" s="37"/>
      <c r="L129" s="40"/>
      <c r="M129" s="203"/>
      <c r="N129" s="204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155</v>
      </c>
      <c r="AU129" s="18" t="s">
        <v>83</v>
      </c>
    </row>
    <row r="130" spans="1:65" s="12" customFormat="1" ht="22.9" customHeight="1">
      <c r="B130" s="171"/>
      <c r="C130" s="172"/>
      <c r="D130" s="173" t="s">
        <v>72</v>
      </c>
      <c r="E130" s="185" t="s">
        <v>2502</v>
      </c>
      <c r="F130" s="185" t="s">
        <v>2503</v>
      </c>
      <c r="G130" s="172"/>
      <c r="H130" s="172"/>
      <c r="I130" s="175"/>
      <c r="J130" s="186">
        <f>BK130</f>
        <v>0</v>
      </c>
      <c r="K130" s="172"/>
      <c r="L130" s="177"/>
      <c r="M130" s="178"/>
      <c r="N130" s="179"/>
      <c r="O130" s="179"/>
      <c r="P130" s="180">
        <f>SUM(P131:P133)</f>
        <v>0</v>
      </c>
      <c r="Q130" s="179"/>
      <c r="R130" s="180">
        <f>SUM(R131:R133)</f>
        <v>0</v>
      </c>
      <c r="S130" s="179"/>
      <c r="T130" s="181">
        <f>SUM(T131:T133)</f>
        <v>0</v>
      </c>
      <c r="AR130" s="182" t="s">
        <v>179</v>
      </c>
      <c r="AT130" s="183" t="s">
        <v>72</v>
      </c>
      <c r="AU130" s="183" t="s">
        <v>81</v>
      </c>
      <c r="AY130" s="182" t="s">
        <v>146</v>
      </c>
      <c r="BK130" s="184">
        <f>SUM(BK131:BK133)</f>
        <v>0</v>
      </c>
    </row>
    <row r="131" spans="1:65" s="2" customFormat="1" ht="16.5" customHeight="1">
      <c r="A131" s="35"/>
      <c r="B131" s="36"/>
      <c r="C131" s="187" t="s">
        <v>153</v>
      </c>
      <c r="D131" s="187" t="s">
        <v>148</v>
      </c>
      <c r="E131" s="188" t="s">
        <v>2504</v>
      </c>
      <c r="F131" s="189" t="s">
        <v>2503</v>
      </c>
      <c r="G131" s="190" t="s">
        <v>261</v>
      </c>
      <c r="H131" s="191">
        <v>1</v>
      </c>
      <c r="I131" s="192"/>
      <c r="J131" s="193">
        <f>ROUND(I131*H131,2)</f>
        <v>0</v>
      </c>
      <c r="K131" s="189" t="s">
        <v>152</v>
      </c>
      <c r="L131" s="40"/>
      <c r="M131" s="194" t="s">
        <v>1</v>
      </c>
      <c r="N131" s="195" t="s">
        <v>38</v>
      </c>
      <c r="O131" s="72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8" t="s">
        <v>153</v>
      </c>
      <c r="AT131" s="198" t="s">
        <v>148</v>
      </c>
      <c r="AU131" s="198" t="s">
        <v>83</v>
      </c>
      <c r="AY131" s="18" t="s">
        <v>146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8" t="s">
        <v>81</v>
      </c>
      <c r="BK131" s="199">
        <f>ROUND(I131*H131,2)</f>
        <v>0</v>
      </c>
      <c r="BL131" s="18" t="s">
        <v>153</v>
      </c>
      <c r="BM131" s="198" t="s">
        <v>165</v>
      </c>
    </row>
    <row r="132" spans="1:65" s="2" customFormat="1" ht="11.25">
      <c r="A132" s="35"/>
      <c r="B132" s="36"/>
      <c r="C132" s="37"/>
      <c r="D132" s="200" t="s">
        <v>154</v>
      </c>
      <c r="E132" s="37"/>
      <c r="F132" s="201" t="s">
        <v>2503</v>
      </c>
      <c r="G132" s="37"/>
      <c r="H132" s="37"/>
      <c r="I132" s="202"/>
      <c r="J132" s="37"/>
      <c r="K132" s="37"/>
      <c r="L132" s="40"/>
      <c r="M132" s="203"/>
      <c r="N132" s="204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154</v>
      </c>
      <c r="AU132" s="18" t="s">
        <v>83</v>
      </c>
    </row>
    <row r="133" spans="1:65" s="2" customFormat="1" ht="11.25">
      <c r="A133" s="35"/>
      <c r="B133" s="36"/>
      <c r="C133" s="37"/>
      <c r="D133" s="205" t="s">
        <v>155</v>
      </c>
      <c r="E133" s="37"/>
      <c r="F133" s="206" t="s">
        <v>2505</v>
      </c>
      <c r="G133" s="37"/>
      <c r="H133" s="37"/>
      <c r="I133" s="202"/>
      <c r="J133" s="37"/>
      <c r="K133" s="37"/>
      <c r="L133" s="40"/>
      <c r="M133" s="203"/>
      <c r="N133" s="204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155</v>
      </c>
      <c r="AU133" s="18" t="s">
        <v>83</v>
      </c>
    </row>
    <row r="134" spans="1:65" s="12" customFormat="1" ht="22.9" customHeight="1">
      <c r="B134" s="171"/>
      <c r="C134" s="172"/>
      <c r="D134" s="173" t="s">
        <v>72</v>
      </c>
      <c r="E134" s="185" t="s">
        <v>2506</v>
      </c>
      <c r="F134" s="185" t="s">
        <v>2507</v>
      </c>
      <c r="G134" s="172"/>
      <c r="H134" s="172"/>
      <c r="I134" s="175"/>
      <c r="J134" s="186">
        <f>BK134</f>
        <v>0</v>
      </c>
      <c r="K134" s="172"/>
      <c r="L134" s="177"/>
      <c r="M134" s="178"/>
      <c r="N134" s="179"/>
      <c r="O134" s="179"/>
      <c r="P134" s="180">
        <f>SUM(P135:P137)</f>
        <v>0</v>
      </c>
      <c r="Q134" s="179"/>
      <c r="R134" s="180">
        <f>SUM(R135:R137)</f>
        <v>0</v>
      </c>
      <c r="S134" s="179"/>
      <c r="T134" s="181">
        <f>SUM(T135:T137)</f>
        <v>0</v>
      </c>
      <c r="AR134" s="182" t="s">
        <v>179</v>
      </c>
      <c r="AT134" s="183" t="s">
        <v>72</v>
      </c>
      <c r="AU134" s="183" t="s">
        <v>81</v>
      </c>
      <c r="AY134" s="182" t="s">
        <v>146</v>
      </c>
      <c r="BK134" s="184">
        <f>SUM(BK135:BK137)</f>
        <v>0</v>
      </c>
    </row>
    <row r="135" spans="1:65" s="2" customFormat="1" ht="16.5" customHeight="1">
      <c r="A135" s="35"/>
      <c r="B135" s="36"/>
      <c r="C135" s="187" t="s">
        <v>179</v>
      </c>
      <c r="D135" s="187" t="s">
        <v>148</v>
      </c>
      <c r="E135" s="188" t="s">
        <v>2508</v>
      </c>
      <c r="F135" s="189" t="s">
        <v>2507</v>
      </c>
      <c r="G135" s="190" t="s">
        <v>261</v>
      </c>
      <c r="H135" s="191">
        <v>1</v>
      </c>
      <c r="I135" s="192"/>
      <c r="J135" s="193">
        <f>ROUND(I135*H135,2)</f>
        <v>0</v>
      </c>
      <c r="K135" s="189" t="s">
        <v>152</v>
      </c>
      <c r="L135" s="40"/>
      <c r="M135" s="194" t="s">
        <v>1</v>
      </c>
      <c r="N135" s="195" t="s">
        <v>38</v>
      </c>
      <c r="O135" s="72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8" t="s">
        <v>153</v>
      </c>
      <c r="AT135" s="198" t="s">
        <v>148</v>
      </c>
      <c r="AU135" s="198" t="s">
        <v>83</v>
      </c>
      <c r="AY135" s="18" t="s">
        <v>146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81</v>
      </c>
      <c r="BK135" s="199">
        <f>ROUND(I135*H135,2)</f>
        <v>0</v>
      </c>
      <c r="BL135" s="18" t="s">
        <v>153</v>
      </c>
      <c r="BM135" s="198" t="s">
        <v>182</v>
      </c>
    </row>
    <row r="136" spans="1:65" s="2" customFormat="1" ht="11.25">
      <c r="A136" s="35"/>
      <c r="B136" s="36"/>
      <c r="C136" s="37"/>
      <c r="D136" s="200" t="s">
        <v>154</v>
      </c>
      <c r="E136" s="37"/>
      <c r="F136" s="201" t="s">
        <v>2507</v>
      </c>
      <c r="G136" s="37"/>
      <c r="H136" s="37"/>
      <c r="I136" s="202"/>
      <c r="J136" s="37"/>
      <c r="K136" s="37"/>
      <c r="L136" s="40"/>
      <c r="M136" s="203"/>
      <c r="N136" s="204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154</v>
      </c>
      <c r="AU136" s="18" t="s">
        <v>83</v>
      </c>
    </row>
    <row r="137" spans="1:65" s="2" customFormat="1" ht="11.25">
      <c r="A137" s="35"/>
      <c r="B137" s="36"/>
      <c r="C137" s="37"/>
      <c r="D137" s="205" t="s">
        <v>155</v>
      </c>
      <c r="E137" s="37"/>
      <c r="F137" s="206" t="s">
        <v>2509</v>
      </c>
      <c r="G137" s="37"/>
      <c r="H137" s="37"/>
      <c r="I137" s="202"/>
      <c r="J137" s="37"/>
      <c r="K137" s="37"/>
      <c r="L137" s="40"/>
      <c r="M137" s="203"/>
      <c r="N137" s="204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155</v>
      </c>
      <c r="AU137" s="18" t="s">
        <v>83</v>
      </c>
    </row>
    <row r="138" spans="1:65" s="12" customFormat="1" ht="25.9" customHeight="1">
      <c r="B138" s="171"/>
      <c r="C138" s="172"/>
      <c r="D138" s="173" t="s">
        <v>72</v>
      </c>
      <c r="E138" s="174" t="s">
        <v>2510</v>
      </c>
      <c r="F138" s="174" t="s">
        <v>2511</v>
      </c>
      <c r="G138" s="172"/>
      <c r="H138" s="172"/>
      <c r="I138" s="175"/>
      <c r="J138" s="176">
        <f>BK138</f>
        <v>0</v>
      </c>
      <c r="K138" s="172"/>
      <c r="L138" s="177"/>
      <c r="M138" s="178"/>
      <c r="N138" s="179"/>
      <c r="O138" s="179"/>
      <c r="P138" s="180">
        <f>SUM(P139:P144)</f>
        <v>0</v>
      </c>
      <c r="Q138" s="179"/>
      <c r="R138" s="180">
        <f>SUM(R139:R144)</f>
        <v>0</v>
      </c>
      <c r="S138" s="179"/>
      <c r="T138" s="181">
        <f>SUM(T139:T144)</f>
        <v>0</v>
      </c>
      <c r="AR138" s="182" t="s">
        <v>153</v>
      </c>
      <c r="AT138" s="183" t="s">
        <v>72</v>
      </c>
      <c r="AU138" s="183" t="s">
        <v>73</v>
      </c>
      <c r="AY138" s="182" t="s">
        <v>146</v>
      </c>
      <c r="BK138" s="184">
        <f>SUM(BK139:BK144)</f>
        <v>0</v>
      </c>
    </row>
    <row r="139" spans="1:65" s="2" customFormat="1" ht="16.5" customHeight="1">
      <c r="A139" s="35"/>
      <c r="B139" s="36"/>
      <c r="C139" s="187" t="s">
        <v>171</v>
      </c>
      <c r="D139" s="187" t="s">
        <v>148</v>
      </c>
      <c r="E139" s="188" t="s">
        <v>2512</v>
      </c>
      <c r="F139" s="189" t="s">
        <v>2513</v>
      </c>
      <c r="G139" s="190" t="s">
        <v>261</v>
      </c>
      <c r="H139" s="191">
        <v>1</v>
      </c>
      <c r="I139" s="192"/>
      <c r="J139" s="193">
        <f>ROUND(I139*H139,2)</f>
        <v>0</v>
      </c>
      <c r="K139" s="189" t="s">
        <v>152</v>
      </c>
      <c r="L139" s="40"/>
      <c r="M139" s="194" t="s">
        <v>1</v>
      </c>
      <c r="N139" s="195" t="s">
        <v>38</v>
      </c>
      <c r="O139" s="72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8" t="s">
        <v>2514</v>
      </c>
      <c r="AT139" s="198" t="s">
        <v>148</v>
      </c>
      <c r="AU139" s="198" t="s">
        <v>81</v>
      </c>
      <c r="AY139" s="18" t="s">
        <v>146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8" t="s">
        <v>81</v>
      </c>
      <c r="BK139" s="199">
        <f>ROUND(I139*H139,2)</f>
        <v>0</v>
      </c>
      <c r="BL139" s="18" t="s">
        <v>2514</v>
      </c>
      <c r="BM139" s="198" t="s">
        <v>187</v>
      </c>
    </row>
    <row r="140" spans="1:65" s="2" customFormat="1" ht="11.25">
      <c r="A140" s="35"/>
      <c r="B140" s="36"/>
      <c r="C140" s="37"/>
      <c r="D140" s="200" t="s">
        <v>154</v>
      </c>
      <c r="E140" s="37"/>
      <c r="F140" s="201" t="s">
        <v>2513</v>
      </c>
      <c r="G140" s="37"/>
      <c r="H140" s="37"/>
      <c r="I140" s="202"/>
      <c r="J140" s="37"/>
      <c r="K140" s="37"/>
      <c r="L140" s="40"/>
      <c r="M140" s="203"/>
      <c r="N140" s="204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154</v>
      </c>
      <c r="AU140" s="18" t="s">
        <v>81</v>
      </c>
    </row>
    <row r="141" spans="1:65" s="2" customFormat="1" ht="11.25">
      <c r="A141" s="35"/>
      <c r="B141" s="36"/>
      <c r="C141" s="37"/>
      <c r="D141" s="205" t="s">
        <v>155</v>
      </c>
      <c r="E141" s="37"/>
      <c r="F141" s="206" t="s">
        <v>2515</v>
      </c>
      <c r="G141" s="37"/>
      <c r="H141" s="37"/>
      <c r="I141" s="202"/>
      <c r="J141" s="37"/>
      <c r="K141" s="37"/>
      <c r="L141" s="40"/>
      <c r="M141" s="203"/>
      <c r="N141" s="204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155</v>
      </c>
      <c r="AU141" s="18" t="s">
        <v>81</v>
      </c>
    </row>
    <row r="142" spans="1:65" s="2" customFormat="1" ht="16.5" customHeight="1">
      <c r="A142" s="35"/>
      <c r="B142" s="36"/>
      <c r="C142" s="187" t="s">
        <v>190</v>
      </c>
      <c r="D142" s="187" t="s">
        <v>148</v>
      </c>
      <c r="E142" s="188" t="s">
        <v>2516</v>
      </c>
      <c r="F142" s="189" t="s">
        <v>2517</v>
      </c>
      <c r="G142" s="190" t="s">
        <v>261</v>
      </c>
      <c r="H142" s="191">
        <v>1</v>
      </c>
      <c r="I142" s="192"/>
      <c r="J142" s="193">
        <f>ROUND(I142*H142,2)</f>
        <v>0</v>
      </c>
      <c r="K142" s="189" t="s">
        <v>152</v>
      </c>
      <c r="L142" s="40"/>
      <c r="M142" s="194" t="s">
        <v>1</v>
      </c>
      <c r="N142" s="195" t="s">
        <v>38</v>
      </c>
      <c r="O142" s="72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8" t="s">
        <v>2514</v>
      </c>
      <c r="AT142" s="198" t="s">
        <v>148</v>
      </c>
      <c r="AU142" s="198" t="s">
        <v>81</v>
      </c>
      <c r="AY142" s="18" t="s">
        <v>146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81</v>
      </c>
      <c r="BK142" s="199">
        <f>ROUND(I142*H142,2)</f>
        <v>0</v>
      </c>
      <c r="BL142" s="18" t="s">
        <v>2514</v>
      </c>
      <c r="BM142" s="198" t="s">
        <v>193</v>
      </c>
    </row>
    <row r="143" spans="1:65" s="2" customFormat="1" ht="11.25">
      <c r="A143" s="35"/>
      <c r="B143" s="36"/>
      <c r="C143" s="37"/>
      <c r="D143" s="200" t="s">
        <v>154</v>
      </c>
      <c r="E143" s="37"/>
      <c r="F143" s="201" t="s">
        <v>2517</v>
      </c>
      <c r="G143" s="37"/>
      <c r="H143" s="37"/>
      <c r="I143" s="202"/>
      <c r="J143" s="37"/>
      <c r="K143" s="37"/>
      <c r="L143" s="40"/>
      <c r="M143" s="203"/>
      <c r="N143" s="204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154</v>
      </c>
      <c r="AU143" s="18" t="s">
        <v>81</v>
      </c>
    </row>
    <row r="144" spans="1:65" s="2" customFormat="1" ht="11.25">
      <c r="A144" s="35"/>
      <c r="B144" s="36"/>
      <c r="C144" s="37"/>
      <c r="D144" s="205" t="s">
        <v>155</v>
      </c>
      <c r="E144" s="37"/>
      <c r="F144" s="206" t="s">
        <v>2518</v>
      </c>
      <c r="G144" s="37"/>
      <c r="H144" s="37"/>
      <c r="I144" s="202"/>
      <c r="J144" s="37"/>
      <c r="K144" s="37"/>
      <c r="L144" s="40"/>
      <c r="M144" s="254"/>
      <c r="N144" s="255"/>
      <c r="O144" s="256"/>
      <c r="P144" s="256"/>
      <c r="Q144" s="256"/>
      <c r="R144" s="256"/>
      <c r="S144" s="256"/>
      <c r="T144" s="257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155</v>
      </c>
      <c r="AU144" s="18" t="s">
        <v>81</v>
      </c>
    </row>
    <row r="145" spans="1:31" s="2" customFormat="1" ht="6.95" customHeight="1">
      <c r="A145" s="35"/>
      <c r="B145" s="55"/>
      <c r="C145" s="56"/>
      <c r="D145" s="56"/>
      <c r="E145" s="56"/>
      <c r="F145" s="56"/>
      <c r="G145" s="56"/>
      <c r="H145" s="56"/>
      <c r="I145" s="56"/>
      <c r="J145" s="56"/>
      <c r="K145" s="56"/>
      <c r="L145" s="40"/>
      <c r="M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</sheetData>
  <sheetProtection algorithmName="SHA-512" hashValue="8uyM7nV+5lqc1ZqnNnzbTqUj0IC+DPtjlgqciZoUadceCTQf0vVCng+x9bdVDOaANM30OYyo9vNHlpsrFcLoYw==" saltValue="4EyiBD2EbB4zPf7ZtVLdVUUyDJVaS1482blDlvPhnbhCspkXbgvwPuMq++Kxy2ig6ONCKNWAs9XCGuMPYPDuAg==" spinCount="100000" sheet="1" objects="1" scenarios="1" formatColumns="0" formatRows="0" autoFilter="0"/>
  <autoFilter ref="C120:K14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hyperlinks>
    <hyperlink ref="F126" r:id="rId1"/>
    <hyperlink ref="F129" r:id="rId2"/>
    <hyperlink ref="F133" r:id="rId3"/>
    <hyperlink ref="F137" r:id="rId4"/>
    <hyperlink ref="F141" r:id="rId5"/>
    <hyperlink ref="F144" r:id="rId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82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5" customHeight="1">
      <c r="B4" s="21"/>
      <c r="D4" s="111" t="s">
        <v>111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0" t="str">
        <f>'Rekapitulace stavby'!K6</f>
        <v>01 - Opočno pod Orlickými horami ON - SA část oprava - PD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13" t="s">
        <v>112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113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18. 10. 2022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ROUND(J128,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37</v>
      </c>
      <c r="E33" s="113" t="s">
        <v>38</v>
      </c>
      <c r="F33" s="124">
        <f>ROUND((SUM(BE128:BE327)),  2)</f>
        <v>0</v>
      </c>
      <c r="G33" s="35"/>
      <c r="H33" s="35"/>
      <c r="I33" s="125">
        <v>0.21</v>
      </c>
      <c r="J33" s="124">
        <f>ROUND(((SUM(BE128:BE327))*I33),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39</v>
      </c>
      <c r="F34" s="124">
        <f>ROUND((SUM(BF128:BF327)),  2)</f>
        <v>0</v>
      </c>
      <c r="G34" s="35"/>
      <c r="H34" s="35"/>
      <c r="I34" s="125">
        <v>0.15</v>
      </c>
      <c r="J34" s="124">
        <f>ROUND(((SUM(BF128:BF327))*I34),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40</v>
      </c>
      <c r="F35" s="124">
        <f>ROUND((SUM(BG128:BG327)),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41</v>
      </c>
      <c r="F36" s="124">
        <f>ROUND((SUM(BH128:BH327)),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42</v>
      </c>
      <c r="F37" s="124">
        <f>ROUND((SUM(BI128:BI327)),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01 - Opočno pod Orlickými horami ON - SA část oprava - PD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3" t="str">
        <f>E9</f>
        <v>SO 01.1 - Demolice části ...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18. 10. 2022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115</v>
      </c>
      <c r="D94" s="145"/>
      <c r="E94" s="145"/>
      <c r="F94" s="145"/>
      <c r="G94" s="145"/>
      <c r="H94" s="145"/>
      <c r="I94" s="145"/>
      <c r="J94" s="146" t="s">
        <v>116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117</v>
      </c>
      <c r="D96" s="37"/>
      <c r="E96" s="37"/>
      <c r="F96" s="37"/>
      <c r="G96" s="37"/>
      <c r="H96" s="37"/>
      <c r="I96" s="37"/>
      <c r="J96" s="85">
        <f>J128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5" customHeight="1">
      <c r="B97" s="148"/>
      <c r="C97" s="149"/>
      <c r="D97" s="150" t="s">
        <v>119</v>
      </c>
      <c r="E97" s="151"/>
      <c r="F97" s="151"/>
      <c r="G97" s="151"/>
      <c r="H97" s="151"/>
      <c r="I97" s="151"/>
      <c r="J97" s="152">
        <f>J129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120</v>
      </c>
      <c r="E98" s="157"/>
      <c r="F98" s="157"/>
      <c r="G98" s="157"/>
      <c r="H98" s="157"/>
      <c r="I98" s="157"/>
      <c r="J98" s="158">
        <f>J130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121</v>
      </c>
      <c r="E99" s="157"/>
      <c r="F99" s="157"/>
      <c r="G99" s="157"/>
      <c r="H99" s="157"/>
      <c r="I99" s="157"/>
      <c r="J99" s="158">
        <f>J156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122</v>
      </c>
      <c r="E100" s="157"/>
      <c r="F100" s="157"/>
      <c r="G100" s="157"/>
      <c r="H100" s="157"/>
      <c r="I100" s="157"/>
      <c r="J100" s="158">
        <f>J185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123</v>
      </c>
      <c r="E101" s="157"/>
      <c r="F101" s="157"/>
      <c r="G101" s="157"/>
      <c r="H101" s="157"/>
      <c r="I101" s="157"/>
      <c r="J101" s="158">
        <f>J219</f>
        <v>0</v>
      </c>
      <c r="K101" s="155"/>
      <c r="L101" s="159"/>
    </row>
    <row r="102" spans="1:31" s="9" customFormat="1" ht="24.95" customHeight="1">
      <c r="B102" s="148"/>
      <c r="C102" s="149"/>
      <c r="D102" s="150" t="s">
        <v>124</v>
      </c>
      <c r="E102" s="151"/>
      <c r="F102" s="151"/>
      <c r="G102" s="151"/>
      <c r="H102" s="151"/>
      <c r="I102" s="151"/>
      <c r="J102" s="152">
        <f>J248</f>
        <v>0</v>
      </c>
      <c r="K102" s="149"/>
      <c r="L102" s="153"/>
    </row>
    <row r="103" spans="1:31" s="10" customFormat="1" ht="19.899999999999999" customHeight="1">
      <c r="B103" s="154"/>
      <c r="C103" s="155"/>
      <c r="D103" s="156" t="s">
        <v>125</v>
      </c>
      <c r="E103" s="157"/>
      <c r="F103" s="157"/>
      <c r="G103" s="157"/>
      <c r="H103" s="157"/>
      <c r="I103" s="157"/>
      <c r="J103" s="158">
        <f>J249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126</v>
      </c>
      <c r="E104" s="157"/>
      <c r="F104" s="157"/>
      <c r="G104" s="157"/>
      <c r="H104" s="157"/>
      <c r="I104" s="157"/>
      <c r="J104" s="158">
        <f>J256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127</v>
      </c>
      <c r="E105" s="157"/>
      <c r="F105" s="157"/>
      <c r="G105" s="157"/>
      <c r="H105" s="157"/>
      <c r="I105" s="157"/>
      <c r="J105" s="158">
        <f>J284</f>
        <v>0</v>
      </c>
      <c r="K105" s="155"/>
      <c r="L105" s="159"/>
    </row>
    <row r="106" spans="1:31" s="10" customFormat="1" ht="19.899999999999999" customHeight="1">
      <c r="B106" s="154"/>
      <c r="C106" s="155"/>
      <c r="D106" s="156" t="s">
        <v>128</v>
      </c>
      <c r="E106" s="157"/>
      <c r="F106" s="157"/>
      <c r="G106" s="157"/>
      <c r="H106" s="157"/>
      <c r="I106" s="157"/>
      <c r="J106" s="158">
        <f>J287</f>
        <v>0</v>
      </c>
      <c r="K106" s="155"/>
      <c r="L106" s="159"/>
    </row>
    <row r="107" spans="1:31" s="10" customFormat="1" ht="19.899999999999999" customHeight="1">
      <c r="B107" s="154"/>
      <c r="C107" s="155"/>
      <c r="D107" s="156" t="s">
        <v>129</v>
      </c>
      <c r="E107" s="157"/>
      <c r="F107" s="157"/>
      <c r="G107" s="157"/>
      <c r="H107" s="157"/>
      <c r="I107" s="157"/>
      <c r="J107" s="158">
        <f>J300</f>
        <v>0</v>
      </c>
      <c r="K107" s="155"/>
      <c r="L107" s="159"/>
    </row>
    <row r="108" spans="1:31" s="10" customFormat="1" ht="19.899999999999999" customHeight="1">
      <c r="B108" s="154"/>
      <c r="C108" s="155"/>
      <c r="D108" s="156" t="s">
        <v>130</v>
      </c>
      <c r="E108" s="157"/>
      <c r="F108" s="157"/>
      <c r="G108" s="157"/>
      <c r="H108" s="157"/>
      <c r="I108" s="157"/>
      <c r="J108" s="158">
        <f>J319</f>
        <v>0</v>
      </c>
      <c r="K108" s="155"/>
      <c r="L108" s="159"/>
    </row>
    <row r="109" spans="1:31" s="2" customFormat="1" ht="21.7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pans="1:63" s="2" customFormat="1" ht="6.95" customHeight="1">
      <c r="A114" s="35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24.95" customHeight="1">
      <c r="A115" s="35"/>
      <c r="B115" s="36"/>
      <c r="C115" s="24" t="s">
        <v>131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16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17" t="str">
        <f>E7</f>
        <v>01 - Opočno pod Orlickými horami ON - SA část oprava - PD</v>
      </c>
      <c r="F118" s="318"/>
      <c r="G118" s="318"/>
      <c r="H118" s="318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>
      <c r="A119" s="35"/>
      <c r="B119" s="36"/>
      <c r="C119" s="30" t="s">
        <v>112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6.5" customHeight="1">
      <c r="A120" s="35"/>
      <c r="B120" s="36"/>
      <c r="C120" s="37"/>
      <c r="D120" s="37"/>
      <c r="E120" s="273" t="str">
        <f>E9</f>
        <v>SO 01.1 - Demolice části ...</v>
      </c>
      <c r="F120" s="319"/>
      <c r="G120" s="319"/>
      <c r="H120" s="319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>
      <c r="A122" s="35"/>
      <c r="B122" s="36"/>
      <c r="C122" s="30" t="s">
        <v>20</v>
      </c>
      <c r="D122" s="37"/>
      <c r="E122" s="37"/>
      <c r="F122" s="28" t="str">
        <f>F12</f>
        <v xml:space="preserve"> </v>
      </c>
      <c r="G122" s="37"/>
      <c r="H122" s="37"/>
      <c r="I122" s="30" t="s">
        <v>22</v>
      </c>
      <c r="J122" s="67" t="str">
        <f>IF(J12="","",J12)</f>
        <v>18. 10. 2022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" customHeight="1">
      <c r="A124" s="35"/>
      <c r="B124" s="36"/>
      <c r="C124" s="30" t="s">
        <v>24</v>
      </c>
      <c r="D124" s="37"/>
      <c r="E124" s="37"/>
      <c r="F124" s="28" t="str">
        <f>E15</f>
        <v xml:space="preserve"> </v>
      </c>
      <c r="G124" s="37"/>
      <c r="H124" s="37"/>
      <c r="I124" s="30" t="s">
        <v>29</v>
      </c>
      <c r="J124" s="33" t="str">
        <f>E21</f>
        <v xml:space="preserve"> 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5.2" customHeight="1">
      <c r="A125" s="35"/>
      <c r="B125" s="36"/>
      <c r="C125" s="30" t="s">
        <v>27</v>
      </c>
      <c r="D125" s="37"/>
      <c r="E125" s="37"/>
      <c r="F125" s="28" t="str">
        <f>IF(E18="","",E18)</f>
        <v>Vyplň údaj</v>
      </c>
      <c r="G125" s="37"/>
      <c r="H125" s="37"/>
      <c r="I125" s="30" t="s">
        <v>31</v>
      </c>
      <c r="J125" s="33" t="str">
        <f>E24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9.25" customHeight="1">
      <c r="A127" s="160"/>
      <c r="B127" s="161"/>
      <c r="C127" s="162" t="s">
        <v>132</v>
      </c>
      <c r="D127" s="163" t="s">
        <v>58</v>
      </c>
      <c r="E127" s="163" t="s">
        <v>54</v>
      </c>
      <c r="F127" s="163" t="s">
        <v>55</v>
      </c>
      <c r="G127" s="163" t="s">
        <v>133</v>
      </c>
      <c r="H127" s="163" t="s">
        <v>134</v>
      </c>
      <c r="I127" s="163" t="s">
        <v>135</v>
      </c>
      <c r="J127" s="163" t="s">
        <v>116</v>
      </c>
      <c r="K127" s="164" t="s">
        <v>136</v>
      </c>
      <c r="L127" s="165"/>
      <c r="M127" s="76" t="s">
        <v>1</v>
      </c>
      <c r="N127" s="77" t="s">
        <v>37</v>
      </c>
      <c r="O127" s="77" t="s">
        <v>137</v>
      </c>
      <c r="P127" s="77" t="s">
        <v>138</v>
      </c>
      <c r="Q127" s="77" t="s">
        <v>139</v>
      </c>
      <c r="R127" s="77" t="s">
        <v>140</v>
      </c>
      <c r="S127" s="77" t="s">
        <v>141</v>
      </c>
      <c r="T127" s="78" t="s">
        <v>142</v>
      </c>
      <c r="U127" s="160"/>
      <c r="V127" s="160"/>
      <c r="W127" s="160"/>
      <c r="X127" s="160"/>
      <c r="Y127" s="160"/>
      <c r="Z127" s="160"/>
      <c r="AA127" s="160"/>
      <c r="AB127" s="160"/>
      <c r="AC127" s="160"/>
      <c r="AD127" s="160"/>
      <c r="AE127" s="160"/>
    </row>
    <row r="128" spans="1:63" s="2" customFormat="1" ht="22.9" customHeight="1">
      <c r="A128" s="35"/>
      <c r="B128" s="36"/>
      <c r="C128" s="83" t="s">
        <v>143</v>
      </c>
      <c r="D128" s="37"/>
      <c r="E128" s="37"/>
      <c r="F128" s="37"/>
      <c r="G128" s="37"/>
      <c r="H128" s="37"/>
      <c r="I128" s="37"/>
      <c r="J128" s="166">
        <f>BK128</f>
        <v>0</v>
      </c>
      <c r="K128" s="37"/>
      <c r="L128" s="40"/>
      <c r="M128" s="79"/>
      <c r="N128" s="167"/>
      <c r="O128" s="80"/>
      <c r="P128" s="168">
        <f>P129+P248</f>
        <v>0</v>
      </c>
      <c r="Q128" s="80"/>
      <c r="R128" s="168">
        <f>R129+R248</f>
        <v>0</v>
      </c>
      <c r="S128" s="80"/>
      <c r="T128" s="169">
        <f>T129+T248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72</v>
      </c>
      <c r="AU128" s="18" t="s">
        <v>118</v>
      </c>
      <c r="BK128" s="170">
        <f>BK129+BK248</f>
        <v>0</v>
      </c>
    </row>
    <row r="129" spans="1:65" s="12" customFormat="1" ht="25.9" customHeight="1">
      <c r="B129" s="171"/>
      <c r="C129" s="172"/>
      <c r="D129" s="173" t="s">
        <v>72</v>
      </c>
      <c r="E129" s="174" t="s">
        <v>144</v>
      </c>
      <c r="F129" s="174" t="s">
        <v>145</v>
      </c>
      <c r="G129" s="172"/>
      <c r="H129" s="172"/>
      <c r="I129" s="175"/>
      <c r="J129" s="176">
        <f>BK129</f>
        <v>0</v>
      </c>
      <c r="K129" s="172"/>
      <c r="L129" s="177"/>
      <c r="M129" s="178"/>
      <c r="N129" s="179"/>
      <c r="O129" s="179"/>
      <c r="P129" s="180">
        <f>P130+P156+P185+P219</f>
        <v>0</v>
      </c>
      <c r="Q129" s="179"/>
      <c r="R129" s="180">
        <f>R130+R156+R185+R219</f>
        <v>0</v>
      </c>
      <c r="S129" s="179"/>
      <c r="T129" s="181">
        <f>T130+T156+T185+T219</f>
        <v>0</v>
      </c>
      <c r="AR129" s="182" t="s">
        <v>81</v>
      </c>
      <c r="AT129" s="183" t="s">
        <v>72</v>
      </c>
      <c r="AU129" s="183" t="s">
        <v>73</v>
      </c>
      <c r="AY129" s="182" t="s">
        <v>146</v>
      </c>
      <c r="BK129" s="184">
        <f>BK130+BK156+BK185+BK219</f>
        <v>0</v>
      </c>
    </row>
    <row r="130" spans="1:65" s="12" customFormat="1" ht="22.9" customHeight="1">
      <c r="B130" s="171"/>
      <c r="C130" s="172"/>
      <c r="D130" s="173" t="s">
        <v>72</v>
      </c>
      <c r="E130" s="185" t="s">
        <v>81</v>
      </c>
      <c r="F130" s="185" t="s">
        <v>147</v>
      </c>
      <c r="G130" s="172"/>
      <c r="H130" s="172"/>
      <c r="I130" s="175"/>
      <c r="J130" s="186">
        <f>BK130</f>
        <v>0</v>
      </c>
      <c r="K130" s="172"/>
      <c r="L130" s="177"/>
      <c r="M130" s="178"/>
      <c r="N130" s="179"/>
      <c r="O130" s="179"/>
      <c r="P130" s="180">
        <f>SUM(P131:P155)</f>
        <v>0</v>
      </c>
      <c r="Q130" s="179"/>
      <c r="R130" s="180">
        <f>SUM(R131:R155)</f>
        <v>0</v>
      </c>
      <c r="S130" s="179"/>
      <c r="T130" s="181">
        <f>SUM(T131:T155)</f>
        <v>0</v>
      </c>
      <c r="AR130" s="182" t="s">
        <v>81</v>
      </c>
      <c r="AT130" s="183" t="s">
        <v>72</v>
      </c>
      <c r="AU130" s="183" t="s">
        <v>81</v>
      </c>
      <c r="AY130" s="182" t="s">
        <v>146</v>
      </c>
      <c r="BK130" s="184">
        <f>SUM(BK131:BK155)</f>
        <v>0</v>
      </c>
    </row>
    <row r="131" spans="1:65" s="2" customFormat="1" ht="24.2" customHeight="1">
      <c r="A131" s="35"/>
      <c r="B131" s="36"/>
      <c r="C131" s="187" t="s">
        <v>81</v>
      </c>
      <c r="D131" s="187" t="s">
        <v>148</v>
      </c>
      <c r="E131" s="188" t="s">
        <v>149</v>
      </c>
      <c r="F131" s="189" t="s">
        <v>150</v>
      </c>
      <c r="G131" s="190" t="s">
        <v>151</v>
      </c>
      <c r="H131" s="191">
        <v>100</v>
      </c>
      <c r="I131" s="192"/>
      <c r="J131" s="193">
        <f>ROUND(I131*H131,2)</f>
        <v>0</v>
      </c>
      <c r="K131" s="189" t="s">
        <v>152</v>
      </c>
      <c r="L131" s="40"/>
      <c r="M131" s="194" t="s">
        <v>1</v>
      </c>
      <c r="N131" s="195" t="s">
        <v>38</v>
      </c>
      <c r="O131" s="72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8" t="s">
        <v>153</v>
      </c>
      <c r="AT131" s="198" t="s">
        <v>148</v>
      </c>
      <c r="AU131" s="198" t="s">
        <v>83</v>
      </c>
      <c r="AY131" s="18" t="s">
        <v>146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8" t="s">
        <v>81</v>
      </c>
      <c r="BK131" s="199">
        <f>ROUND(I131*H131,2)</f>
        <v>0</v>
      </c>
      <c r="BL131" s="18" t="s">
        <v>153</v>
      </c>
      <c r="BM131" s="198" t="s">
        <v>83</v>
      </c>
    </row>
    <row r="132" spans="1:65" s="2" customFormat="1" ht="11.25">
      <c r="A132" s="35"/>
      <c r="B132" s="36"/>
      <c r="C132" s="37"/>
      <c r="D132" s="200" t="s">
        <v>154</v>
      </c>
      <c r="E132" s="37"/>
      <c r="F132" s="201" t="s">
        <v>150</v>
      </c>
      <c r="G132" s="37"/>
      <c r="H132" s="37"/>
      <c r="I132" s="202"/>
      <c r="J132" s="37"/>
      <c r="K132" s="37"/>
      <c r="L132" s="40"/>
      <c r="M132" s="203"/>
      <c r="N132" s="204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154</v>
      </c>
      <c r="AU132" s="18" t="s">
        <v>83</v>
      </c>
    </row>
    <row r="133" spans="1:65" s="2" customFormat="1" ht="11.25">
      <c r="A133" s="35"/>
      <c r="B133" s="36"/>
      <c r="C133" s="37"/>
      <c r="D133" s="205" t="s">
        <v>155</v>
      </c>
      <c r="E133" s="37"/>
      <c r="F133" s="206" t="s">
        <v>156</v>
      </c>
      <c r="G133" s="37"/>
      <c r="H133" s="37"/>
      <c r="I133" s="202"/>
      <c r="J133" s="37"/>
      <c r="K133" s="37"/>
      <c r="L133" s="40"/>
      <c r="M133" s="203"/>
      <c r="N133" s="204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155</v>
      </c>
      <c r="AU133" s="18" t="s">
        <v>83</v>
      </c>
    </row>
    <row r="134" spans="1:65" s="13" customFormat="1" ht="11.25">
      <c r="B134" s="207"/>
      <c r="C134" s="208"/>
      <c r="D134" s="200" t="s">
        <v>157</v>
      </c>
      <c r="E134" s="209" t="s">
        <v>1</v>
      </c>
      <c r="F134" s="210" t="s">
        <v>158</v>
      </c>
      <c r="G134" s="208"/>
      <c r="H134" s="209" t="s">
        <v>1</v>
      </c>
      <c r="I134" s="211"/>
      <c r="J134" s="208"/>
      <c r="K134" s="208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157</v>
      </c>
      <c r="AU134" s="216" t="s">
        <v>83</v>
      </c>
      <c r="AV134" s="13" t="s">
        <v>81</v>
      </c>
      <c r="AW134" s="13" t="s">
        <v>30</v>
      </c>
      <c r="AX134" s="13" t="s">
        <v>73</v>
      </c>
      <c r="AY134" s="216" t="s">
        <v>146</v>
      </c>
    </row>
    <row r="135" spans="1:65" s="14" customFormat="1" ht="11.25">
      <c r="B135" s="217"/>
      <c r="C135" s="218"/>
      <c r="D135" s="200" t="s">
        <v>157</v>
      </c>
      <c r="E135" s="219" t="s">
        <v>1</v>
      </c>
      <c r="F135" s="220" t="s">
        <v>159</v>
      </c>
      <c r="G135" s="218"/>
      <c r="H135" s="221">
        <v>100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157</v>
      </c>
      <c r="AU135" s="227" t="s">
        <v>83</v>
      </c>
      <c r="AV135" s="14" t="s">
        <v>83</v>
      </c>
      <c r="AW135" s="14" t="s">
        <v>30</v>
      </c>
      <c r="AX135" s="14" t="s">
        <v>73</v>
      </c>
      <c r="AY135" s="227" t="s">
        <v>146</v>
      </c>
    </row>
    <row r="136" spans="1:65" s="15" customFormat="1" ht="11.25">
      <c r="B136" s="228"/>
      <c r="C136" s="229"/>
      <c r="D136" s="200" t="s">
        <v>157</v>
      </c>
      <c r="E136" s="230" t="s">
        <v>1</v>
      </c>
      <c r="F136" s="231" t="s">
        <v>160</v>
      </c>
      <c r="G136" s="229"/>
      <c r="H136" s="232">
        <v>100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AT136" s="238" t="s">
        <v>157</v>
      </c>
      <c r="AU136" s="238" t="s">
        <v>83</v>
      </c>
      <c r="AV136" s="15" t="s">
        <v>153</v>
      </c>
      <c r="AW136" s="15" t="s">
        <v>30</v>
      </c>
      <c r="AX136" s="15" t="s">
        <v>81</v>
      </c>
      <c r="AY136" s="238" t="s">
        <v>146</v>
      </c>
    </row>
    <row r="137" spans="1:65" s="2" customFormat="1" ht="16.5" customHeight="1">
      <c r="A137" s="35"/>
      <c r="B137" s="36"/>
      <c r="C137" s="239" t="s">
        <v>83</v>
      </c>
      <c r="D137" s="239" t="s">
        <v>161</v>
      </c>
      <c r="E137" s="240" t="s">
        <v>162</v>
      </c>
      <c r="F137" s="241" t="s">
        <v>163</v>
      </c>
      <c r="G137" s="242" t="s">
        <v>164</v>
      </c>
      <c r="H137" s="243">
        <v>180</v>
      </c>
      <c r="I137" s="244"/>
      <c r="J137" s="245">
        <f>ROUND(I137*H137,2)</f>
        <v>0</v>
      </c>
      <c r="K137" s="241" t="s">
        <v>152</v>
      </c>
      <c r="L137" s="246"/>
      <c r="M137" s="247" t="s">
        <v>1</v>
      </c>
      <c r="N137" s="248" t="s">
        <v>38</v>
      </c>
      <c r="O137" s="72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8" t="s">
        <v>165</v>
      </c>
      <c r="AT137" s="198" t="s">
        <v>161</v>
      </c>
      <c r="AU137" s="198" t="s">
        <v>83</v>
      </c>
      <c r="AY137" s="18" t="s">
        <v>146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8" t="s">
        <v>81</v>
      </c>
      <c r="BK137" s="199">
        <f>ROUND(I137*H137,2)</f>
        <v>0</v>
      </c>
      <c r="BL137" s="18" t="s">
        <v>153</v>
      </c>
      <c r="BM137" s="198" t="s">
        <v>153</v>
      </c>
    </row>
    <row r="138" spans="1:65" s="2" customFormat="1" ht="11.25">
      <c r="A138" s="35"/>
      <c r="B138" s="36"/>
      <c r="C138" s="37"/>
      <c r="D138" s="200" t="s">
        <v>154</v>
      </c>
      <c r="E138" s="37"/>
      <c r="F138" s="201" t="s">
        <v>163</v>
      </c>
      <c r="G138" s="37"/>
      <c r="H138" s="37"/>
      <c r="I138" s="202"/>
      <c r="J138" s="37"/>
      <c r="K138" s="37"/>
      <c r="L138" s="40"/>
      <c r="M138" s="203"/>
      <c r="N138" s="204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154</v>
      </c>
      <c r="AU138" s="18" t="s">
        <v>83</v>
      </c>
    </row>
    <row r="139" spans="1:65" s="14" customFormat="1" ht="11.25">
      <c r="B139" s="217"/>
      <c r="C139" s="218"/>
      <c r="D139" s="200" t="s">
        <v>157</v>
      </c>
      <c r="E139" s="219" t="s">
        <v>1</v>
      </c>
      <c r="F139" s="220" t="s">
        <v>166</v>
      </c>
      <c r="G139" s="218"/>
      <c r="H139" s="221">
        <v>180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157</v>
      </c>
      <c r="AU139" s="227" t="s">
        <v>83</v>
      </c>
      <c r="AV139" s="14" t="s">
        <v>83</v>
      </c>
      <c r="AW139" s="14" t="s">
        <v>30</v>
      </c>
      <c r="AX139" s="14" t="s">
        <v>73</v>
      </c>
      <c r="AY139" s="227" t="s">
        <v>146</v>
      </c>
    </row>
    <row r="140" spans="1:65" s="15" customFormat="1" ht="11.25">
      <c r="B140" s="228"/>
      <c r="C140" s="229"/>
      <c r="D140" s="200" t="s">
        <v>157</v>
      </c>
      <c r="E140" s="230" t="s">
        <v>1</v>
      </c>
      <c r="F140" s="231" t="s">
        <v>160</v>
      </c>
      <c r="G140" s="229"/>
      <c r="H140" s="232">
        <v>180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157</v>
      </c>
      <c r="AU140" s="238" t="s">
        <v>83</v>
      </c>
      <c r="AV140" s="15" t="s">
        <v>153</v>
      </c>
      <c r="AW140" s="15" t="s">
        <v>30</v>
      </c>
      <c r="AX140" s="15" t="s">
        <v>81</v>
      </c>
      <c r="AY140" s="238" t="s">
        <v>146</v>
      </c>
    </row>
    <row r="141" spans="1:65" s="2" customFormat="1" ht="33" customHeight="1">
      <c r="A141" s="35"/>
      <c r="B141" s="36"/>
      <c r="C141" s="187" t="s">
        <v>167</v>
      </c>
      <c r="D141" s="187" t="s">
        <v>148</v>
      </c>
      <c r="E141" s="188" t="s">
        <v>168</v>
      </c>
      <c r="F141" s="189" t="s">
        <v>169</v>
      </c>
      <c r="G141" s="190" t="s">
        <v>170</v>
      </c>
      <c r="H141" s="191">
        <v>338.26</v>
      </c>
      <c r="I141" s="192"/>
      <c r="J141" s="193">
        <f>ROUND(I141*H141,2)</f>
        <v>0</v>
      </c>
      <c r="K141" s="189" t="s">
        <v>152</v>
      </c>
      <c r="L141" s="40"/>
      <c r="M141" s="194" t="s">
        <v>1</v>
      </c>
      <c r="N141" s="195" t="s">
        <v>38</v>
      </c>
      <c r="O141" s="7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8" t="s">
        <v>153</v>
      </c>
      <c r="AT141" s="198" t="s">
        <v>148</v>
      </c>
      <c r="AU141" s="198" t="s">
        <v>83</v>
      </c>
      <c r="AY141" s="18" t="s">
        <v>146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81</v>
      </c>
      <c r="BK141" s="199">
        <f>ROUND(I141*H141,2)</f>
        <v>0</v>
      </c>
      <c r="BL141" s="18" t="s">
        <v>153</v>
      </c>
      <c r="BM141" s="198" t="s">
        <v>171</v>
      </c>
    </row>
    <row r="142" spans="1:65" s="2" customFormat="1" ht="19.5">
      <c r="A142" s="35"/>
      <c r="B142" s="36"/>
      <c r="C142" s="37"/>
      <c r="D142" s="200" t="s">
        <v>154</v>
      </c>
      <c r="E142" s="37"/>
      <c r="F142" s="201" t="s">
        <v>169</v>
      </c>
      <c r="G142" s="37"/>
      <c r="H142" s="37"/>
      <c r="I142" s="202"/>
      <c r="J142" s="37"/>
      <c r="K142" s="37"/>
      <c r="L142" s="40"/>
      <c r="M142" s="203"/>
      <c r="N142" s="204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154</v>
      </c>
      <c r="AU142" s="18" t="s">
        <v>83</v>
      </c>
    </row>
    <row r="143" spans="1:65" s="2" customFormat="1" ht="11.25">
      <c r="A143" s="35"/>
      <c r="B143" s="36"/>
      <c r="C143" s="37"/>
      <c r="D143" s="205" t="s">
        <v>155</v>
      </c>
      <c r="E143" s="37"/>
      <c r="F143" s="206" t="s">
        <v>172</v>
      </c>
      <c r="G143" s="37"/>
      <c r="H143" s="37"/>
      <c r="I143" s="202"/>
      <c r="J143" s="37"/>
      <c r="K143" s="37"/>
      <c r="L143" s="40"/>
      <c r="M143" s="203"/>
      <c r="N143" s="204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155</v>
      </c>
      <c r="AU143" s="18" t="s">
        <v>83</v>
      </c>
    </row>
    <row r="144" spans="1:65" s="13" customFormat="1" ht="11.25">
      <c r="B144" s="207"/>
      <c r="C144" s="208"/>
      <c r="D144" s="200" t="s">
        <v>157</v>
      </c>
      <c r="E144" s="209" t="s">
        <v>1</v>
      </c>
      <c r="F144" s="210" t="s">
        <v>173</v>
      </c>
      <c r="G144" s="208"/>
      <c r="H144" s="209" t="s">
        <v>1</v>
      </c>
      <c r="I144" s="211"/>
      <c r="J144" s="208"/>
      <c r="K144" s="208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157</v>
      </c>
      <c r="AU144" s="216" t="s">
        <v>83</v>
      </c>
      <c r="AV144" s="13" t="s">
        <v>81</v>
      </c>
      <c r="AW144" s="13" t="s">
        <v>30</v>
      </c>
      <c r="AX144" s="13" t="s">
        <v>73</v>
      </c>
      <c r="AY144" s="216" t="s">
        <v>146</v>
      </c>
    </row>
    <row r="145" spans="1:65" s="14" customFormat="1" ht="11.25">
      <c r="B145" s="217"/>
      <c r="C145" s="218"/>
      <c r="D145" s="200" t="s">
        <v>157</v>
      </c>
      <c r="E145" s="219" t="s">
        <v>1</v>
      </c>
      <c r="F145" s="220" t="s">
        <v>174</v>
      </c>
      <c r="G145" s="218"/>
      <c r="H145" s="221">
        <v>309.06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157</v>
      </c>
      <c r="AU145" s="227" t="s">
        <v>83</v>
      </c>
      <c r="AV145" s="14" t="s">
        <v>83</v>
      </c>
      <c r="AW145" s="14" t="s">
        <v>30</v>
      </c>
      <c r="AX145" s="14" t="s">
        <v>73</v>
      </c>
      <c r="AY145" s="227" t="s">
        <v>146</v>
      </c>
    </row>
    <row r="146" spans="1:65" s="13" customFormat="1" ht="11.25">
      <c r="B146" s="207"/>
      <c r="C146" s="208"/>
      <c r="D146" s="200" t="s">
        <v>157</v>
      </c>
      <c r="E146" s="209" t="s">
        <v>1</v>
      </c>
      <c r="F146" s="210" t="s">
        <v>175</v>
      </c>
      <c r="G146" s="208"/>
      <c r="H146" s="209" t="s">
        <v>1</v>
      </c>
      <c r="I146" s="211"/>
      <c r="J146" s="208"/>
      <c r="K146" s="208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157</v>
      </c>
      <c r="AU146" s="216" t="s">
        <v>83</v>
      </c>
      <c r="AV146" s="13" t="s">
        <v>81</v>
      </c>
      <c r="AW146" s="13" t="s">
        <v>30</v>
      </c>
      <c r="AX146" s="13" t="s">
        <v>73</v>
      </c>
      <c r="AY146" s="216" t="s">
        <v>146</v>
      </c>
    </row>
    <row r="147" spans="1:65" s="14" customFormat="1" ht="11.25">
      <c r="B147" s="217"/>
      <c r="C147" s="218"/>
      <c r="D147" s="200" t="s">
        <v>157</v>
      </c>
      <c r="E147" s="219" t="s">
        <v>1</v>
      </c>
      <c r="F147" s="220" t="s">
        <v>176</v>
      </c>
      <c r="G147" s="218"/>
      <c r="H147" s="221">
        <v>29.2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157</v>
      </c>
      <c r="AU147" s="227" t="s">
        <v>83</v>
      </c>
      <c r="AV147" s="14" t="s">
        <v>83</v>
      </c>
      <c r="AW147" s="14" t="s">
        <v>30</v>
      </c>
      <c r="AX147" s="14" t="s">
        <v>73</v>
      </c>
      <c r="AY147" s="227" t="s">
        <v>146</v>
      </c>
    </row>
    <row r="148" spans="1:65" s="15" customFormat="1" ht="11.25">
      <c r="B148" s="228"/>
      <c r="C148" s="229"/>
      <c r="D148" s="200" t="s">
        <v>157</v>
      </c>
      <c r="E148" s="230" t="s">
        <v>1</v>
      </c>
      <c r="F148" s="231" t="s">
        <v>160</v>
      </c>
      <c r="G148" s="229"/>
      <c r="H148" s="232">
        <v>338.26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157</v>
      </c>
      <c r="AU148" s="238" t="s">
        <v>83</v>
      </c>
      <c r="AV148" s="15" t="s">
        <v>153</v>
      </c>
      <c r="AW148" s="15" t="s">
        <v>30</v>
      </c>
      <c r="AX148" s="15" t="s">
        <v>81</v>
      </c>
      <c r="AY148" s="238" t="s">
        <v>146</v>
      </c>
    </row>
    <row r="149" spans="1:65" s="2" customFormat="1" ht="16.5" customHeight="1">
      <c r="A149" s="35"/>
      <c r="B149" s="36"/>
      <c r="C149" s="239" t="s">
        <v>153</v>
      </c>
      <c r="D149" s="239" t="s">
        <v>161</v>
      </c>
      <c r="E149" s="240" t="s">
        <v>177</v>
      </c>
      <c r="F149" s="241" t="s">
        <v>178</v>
      </c>
      <c r="G149" s="242" t="s">
        <v>164</v>
      </c>
      <c r="H149" s="243">
        <v>60.887</v>
      </c>
      <c r="I149" s="244"/>
      <c r="J149" s="245">
        <f>ROUND(I149*H149,2)</f>
        <v>0</v>
      </c>
      <c r="K149" s="241" t="s">
        <v>152</v>
      </c>
      <c r="L149" s="246"/>
      <c r="M149" s="247" t="s">
        <v>1</v>
      </c>
      <c r="N149" s="248" t="s">
        <v>38</v>
      </c>
      <c r="O149" s="72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8" t="s">
        <v>165</v>
      </c>
      <c r="AT149" s="198" t="s">
        <v>161</v>
      </c>
      <c r="AU149" s="198" t="s">
        <v>83</v>
      </c>
      <c r="AY149" s="18" t="s">
        <v>146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8" t="s">
        <v>81</v>
      </c>
      <c r="BK149" s="199">
        <f>ROUND(I149*H149,2)</f>
        <v>0</v>
      </c>
      <c r="BL149" s="18" t="s">
        <v>153</v>
      </c>
      <c r="BM149" s="198" t="s">
        <v>165</v>
      </c>
    </row>
    <row r="150" spans="1:65" s="2" customFormat="1" ht="11.25">
      <c r="A150" s="35"/>
      <c r="B150" s="36"/>
      <c r="C150" s="37"/>
      <c r="D150" s="200" t="s">
        <v>154</v>
      </c>
      <c r="E150" s="37"/>
      <c r="F150" s="201" t="s">
        <v>178</v>
      </c>
      <c r="G150" s="37"/>
      <c r="H150" s="37"/>
      <c r="I150" s="202"/>
      <c r="J150" s="37"/>
      <c r="K150" s="37"/>
      <c r="L150" s="40"/>
      <c r="M150" s="203"/>
      <c r="N150" s="204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154</v>
      </c>
      <c r="AU150" s="18" t="s">
        <v>83</v>
      </c>
    </row>
    <row r="151" spans="1:65" s="2" customFormat="1" ht="24.2" customHeight="1">
      <c r="A151" s="35"/>
      <c r="B151" s="36"/>
      <c r="C151" s="187" t="s">
        <v>179</v>
      </c>
      <c r="D151" s="187" t="s">
        <v>148</v>
      </c>
      <c r="E151" s="188" t="s">
        <v>180</v>
      </c>
      <c r="F151" s="189" t="s">
        <v>181</v>
      </c>
      <c r="G151" s="190" t="s">
        <v>170</v>
      </c>
      <c r="H151" s="191">
        <v>338.26</v>
      </c>
      <c r="I151" s="192"/>
      <c r="J151" s="193">
        <f>ROUND(I151*H151,2)</f>
        <v>0</v>
      </c>
      <c r="K151" s="189" t="s">
        <v>152</v>
      </c>
      <c r="L151" s="40"/>
      <c r="M151" s="194" t="s">
        <v>1</v>
      </c>
      <c r="N151" s="195" t="s">
        <v>38</v>
      </c>
      <c r="O151" s="7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8" t="s">
        <v>153</v>
      </c>
      <c r="AT151" s="198" t="s">
        <v>148</v>
      </c>
      <c r="AU151" s="198" t="s">
        <v>83</v>
      </c>
      <c r="AY151" s="18" t="s">
        <v>146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81</v>
      </c>
      <c r="BK151" s="199">
        <f>ROUND(I151*H151,2)</f>
        <v>0</v>
      </c>
      <c r="BL151" s="18" t="s">
        <v>153</v>
      </c>
      <c r="BM151" s="198" t="s">
        <v>182</v>
      </c>
    </row>
    <row r="152" spans="1:65" s="2" customFormat="1" ht="19.5">
      <c r="A152" s="35"/>
      <c r="B152" s="36"/>
      <c r="C152" s="37"/>
      <c r="D152" s="200" t="s">
        <v>154</v>
      </c>
      <c r="E152" s="37"/>
      <c r="F152" s="201" t="s">
        <v>181</v>
      </c>
      <c r="G152" s="37"/>
      <c r="H152" s="37"/>
      <c r="I152" s="202"/>
      <c r="J152" s="37"/>
      <c r="K152" s="37"/>
      <c r="L152" s="40"/>
      <c r="M152" s="203"/>
      <c r="N152" s="204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154</v>
      </c>
      <c r="AU152" s="18" t="s">
        <v>83</v>
      </c>
    </row>
    <row r="153" spans="1:65" s="2" customFormat="1" ht="11.25">
      <c r="A153" s="35"/>
      <c r="B153" s="36"/>
      <c r="C153" s="37"/>
      <c r="D153" s="205" t="s">
        <v>155</v>
      </c>
      <c r="E153" s="37"/>
      <c r="F153" s="206" t="s">
        <v>183</v>
      </c>
      <c r="G153" s="37"/>
      <c r="H153" s="37"/>
      <c r="I153" s="202"/>
      <c r="J153" s="37"/>
      <c r="K153" s="37"/>
      <c r="L153" s="40"/>
      <c r="M153" s="203"/>
      <c r="N153" s="204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155</v>
      </c>
      <c r="AU153" s="18" t="s">
        <v>83</v>
      </c>
    </row>
    <row r="154" spans="1:65" s="2" customFormat="1" ht="16.5" customHeight="1">
      <c r="A154" s="35"/>
      <c r="B154" s="36"/>
      <c r="C154" s="239" t="s">
        <v>171</v>
      </c>
      <c r="D154" s="239" t="s">
        <v>161</v>
      </c>
      <c r="E154" s="240" t="s">
        <v>184</v>
      </c>
      <c r="F154" s="241" t="s">
        <v>185</v>
      </c>
      <c r="G154" s="242" t="s">
        <v>186</v>
      </c>
      <c r="H154" s="243">
        <v>20</v>
      </c>
      <c r="I154" s="244"/>
      <c r="J154" s="245">
        <f>ROUND(I154*H154,2)</f>
        <v>0</v>
      </c>
      <c r="K154" s="241" t="s">
        <v>152</v>
      </c>
      <c r="L154" s="246"/>
      <c r="M154" s="247" t="s">
        <v>1</v>
      </c>
      <c r="N154" s="248" t="s">
        <v>38</v>
      </c>
      <c r="O154" s="72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8" t="s">
        <v>165</v>
      </c>
      <c r="AT154" s="198" t="s">
        <v>161</v>
      </c>
      <c r="AU154" s="198" t="s">
        <v>83</v>
      </c>
      <c r="AY154" s="18" t="s">
        <v>146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8" t="s">
        <v>81</v>
      </c>
      <c r="BK154" s="199">
        <f>ROUND(I154*H154,2)</f>
        <v>0</v>
      </c>
      <c r="BL154" s="18" t="s">
        <v>153</v>
      </c>
      <c r="BM154" s="198" t="s">
        <v>187</v>
      </c>
    </row>
    <row r="155" spans="1:65" s="2" customFormat="1" ht="11.25">
      <c r="A155" s="35"/>
      <c r="B155" s="36"/>
      <c r="C155" s="37"/>
      <c r="D155" s="200" t="s">
        <v>154</v>
      </c>
      <c r="E155" s="37"/>
      <c r="F155" s="201" t="s">
        <v>185</v>
      </c>
      <c r="G155" s="37"/>
      <c r="H155" s="37"/>
      <c r="I155" s="202"/>
      <c r="J155" s="37"/>
      <c r="K155" s="37"/>
      <c r="L155" s="40"/>
      <c r="M155" s="203"/>
      <c r="N155" s="204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154</v>
      </c>
      <c r="AU155" s="18" t="s">
        <v>83</v>
      </c>
    </row>
    <row r="156" spans="1:65" s="12" customFormat="1" ht="22.9" customHeight="1">
      <c r="B156" s="171"/>
      <c r="C156" s="172"/>
      <c r="D156" s="173" t="s">
        <v>72</v>
      </c>
      <c r="E156" s="185" t="s">
        <v>188</v>
      </c>
      <c r="F156" s="185" t="s">
        <v>189</v>
      </c>
      <c r="G156" s="172"/>
      <c r="H156" s="172"/>
      <c r="I156" s="175"/>
      <c r="J156" s="186">
        <f>BK156</f>
        <v>0</v>
      </c>
      <c r="K156" s="172"/>
      <c r="L156" s="177"/>
      <c r="M156" s="178"/>
      <c r="N156" s="179"/>
      <c r="O156" s="179"/>
      <c r="P156" s="180">
        <f>SUM(P157:P184)</f>
        <v>0</v>
      </c>
      <c r="Q156" s="179"/>
      <c r="R156" s="180">
        <f>SUM(R157:R184)</f>
        <v>0</v>
      </c>
      <c r="S156" s="179"/>
      <c r="T156" s="181">
        <f>SUM(T157:T184)</f>
        <v>0</v>
      </c>
      <c r="AR156" s="182" t="s">
        <v>81</v>
      </c>
      <c r="AT156" s="183" t="s">
        <v>72</v>
      </c>
      <c r="AU156" s="183" t="s">
        <v>81</v>
      </c>
      <c r="AY156" s="182" t="s">
        <v>146</v>
      </c>
      <c r="BK156" s="184">
        <f>SUM(BK157:BK184)</f>
        <v>0</v>
      </c>
    </row>
    <row r="157" spans="1:65" s="2" customFormat="1" ht="21.75" customHeight="1">
      <c r="A157" s="35"/>
      <c r="B157" s="36"/>
      <c r="C157" s="187" t="s">
        <v>190</v>
      </c>
      <c r="D157" s="187" t="s">
        <v>148</v>
      </c>
      <c r="E157" s="188" t="s">
        <v>191</v>
      </c>
      <c r="F157" s="189" t="s">
        <v>192</v>
      </c>
      <c r="G157" s="190" t="s">
        <v>151</v>
      </c>
      <c r="H157" s="191">
        <v>18.013999999999999</v>
      </c>
      <c r="I157" s="192"/>
      <c r="J157" s="193">
        <f>ROUND(I157*H157,2)</f>
        <v>0</v>
      </c>
      <c r="K157" s="189" t="s">
        <v>152</v>
      </c>
      <c r="L157" s="40"/>
      <c r="M157" s="194" t="s">
        <v>1</v>
      </c>
      <c r="N157" s="195" t="s">
        <v>38</v>
      </c>
      <c r="O157" s="72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8" t="s">
        <v>153</v>
      </c>
      <c r="AT157" s="198" t="s">
        <v>148</v>
      </c>
      <c r="AU157" s="198" t="s">
        <v>83</v>
      </c>
      <c r="AY157" s="18" t="s">
        <v>146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8" t="s">
        <v>81</v>
      </c>
      <c r="BK157" s="199">
        <f>ROUND(I157*H157,2)</f>
        <v>0</v>
      </c>
      <c r="BL157" s="18" t="s">
        <v>153</v>
      </c>
      <c r="BM157" s="198" t="s">
        <v>193</v>
      </c>
    </row>
    <row r="158" spans="1:65" s="2" customFormat="1" ht="11.25">
      <c r="A158" s="35"/>
      <c r="B158" s="36"/>
      <c r="C158" s="37"/>
      <c r="D158" s="200" t="s">
        <v>154</v>
      </c>
      <c r="E158" s="37"/>
      <c r="F158" s="201" t="s">
        <v>192</v>
      </c>
      <c r="G158" s="37"/>
      <c r="H158" s="37"/>
      <c r="I158" s="202"/>
      <c r="J158" s="37"/>
      <c r="K158" s="37"/>
      <c r="L158" s="40"/>
      <c r="M158" s="203"/>
      <c r="N158" s="204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154</v>
      </c>
      <c r="AU158" s="18" t="s">
        <v>83</v>
      </c>
    </row>
    <row r="159" spans="1:65" s="2" customFormat="1" ht="11.25">
      <c r="A159" s="35"/>
      <c r="B159" s="36"/>
      <c r="C159" s="37"/>
      <c r="D159" s="205" t="s">
        <v>155</v>
      </c>
      <c r="E159" s="37"/>
      <c r="F159" s="206" t="s">
        <v>194</v>
      </c>
      <c r="G159" s="37"/>
      <c r="H159" s="37"/>
      <c r="I159" s="202"/>
      <c r="J159" s="37"/>
      <c r="K159" s="37"/>
      <c r="L159" s="40"/>
      <c r="M159" s="203"/>
      <c r="N159" s="204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155</v>
      </c>
      <c r="AU159" s="18" t="s">
        <v>83</v>
      </c>
    </row>
    <row r="160" spans="1:65" s="13" customFormat="1" ht="11.25">
      <c r="B160" s="207"/>
      <c r="C160" s="208"/>
      <c r="D160" s="200" t="s">
        <v>157</v>
      </c>
      <c r="E160" s="209" t="s">
        <v>1</v>
      </c>
      <c r="F160" s="210" t="s">
        <v>195</v>
      </c>
      <c r="G160" s="208"/>
      <c r="H160" s="209" t="s">
        <v>1</v>
      </c>
      <c r="I160" s="211"/>
      <c r="J160" s="208"/>
      <c r="K160" s="208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157</v>
      </c>
      <c r="AU160" s="216" t="s">
        <v>83</v>
      </c>
      <c r="AV160" s="13" t="s">
        <v>81</v>
      </c>
      <c r="AW160" s="13" t="s">
        <v>30</v>
      </c>
      <c r="AX160" s="13" t="s">
        <v>73</v>
      </c>
      <c r="AY160" s="216" t="s">
        <v>146</v>
      </c>
    </row>
    <row r="161" spans="1:65" s="14" customFormat="1" ht="11.25">
      <c r="B161" s="217"/>
      <c r="C161" s="218"/>
      <c r="D161" s="200" t="s">
        <v>157</v>
      </c>
      <c r="E161" s="219" t="s">
        <v>1</v>
      </c>
      <c r="F161" s="220" t="s">
        <v>196</v>
      </c>
      <c r="G161" s="218"/>
      <c r="H161" s="221">
        <v>18.013999999999999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157</v>
      </c>
      <c r="AU161" s="227" t="s">
        <v>83</v>
      </c>
      <c r="AV161" s="14" t="s">
        <v>83</v>
      </c>
      <c r="AW161" s="14" t="s">
        <v>30</v>
      </c>
      <c r="AX161" s="14" t="s">
        <v>73</v>
      </c>
      <c r="AY161" s="227" t="s">
        <v>146</v>
      </c>
    </row>
    <row r="162" spans="1:65" s="15" customFormat="1" ht="11.25">
      <c r="B162" s="228"/>
      <c r="C162" s="229"/>
      <c r="D162" s="200" t="s">
        <v>157</v>
      </c>
      <c r="E162" s="230" t="s">
        <v>1</v>
      </c>
      <c r="F162" s="231" t="s">
        <v>160</v>
      </c>
      <c r="G162" s="229"/>
      <c r="H162" s="232">
        <v>18.013999999999999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157</v>
      </c>
      <c r="AU162" s="238" t="s">
        <v>83</v>
      </c>
      <c r="AV162" s="15" t="s">
        <v>153</v>
      </c>
      <c r="AW162" s="15" t="s">
        <v>30</v>
      </c>
      <c r="AX162" s="15" t="s">
        <v>81</v>
      </c>
      <c r="AY162" s="238" t="s">
        <v>146</v>
      </c>
    </row>
    <row r="163" spans="1:65" s="2" customFormat="1" ht="21.75" customHeight="1">
      <c r="A163" s="35"/>
      <c r="B163" s="36"/>
      <c r="C163" s="187" t="s">
        <v>165</v>
      </c>
      <c r="D163" s="187" t="s">
        <v>148</v>
      </c>
      <c r="E163" s="188" t="s">
        <v>197</v>
      </c>
      <c r="F163" s="189" t="s">
        <v>198</v>
      </c>
      <c r="G163" s="190" t="s">
        <v>151</v>
      </c>
      <c r="H163" s="191">
        <v>8.5860000000000003</v>
      </c>
      <c r="I163" s="192"/>
      <c r="J163" s="193">
        <f>ROUND(I163*H163,2)</f>
        <v>0</v>
      </c>
      <c r="K163" s="189" t="s">
        <v>152</v>
      </c>
      <c r="L163" s="40"/>
      <c r="M163" s="194" t="s">
        <v>1</v>
      </c>
      <c r="N163" s="195" t="s">
        <v>38</v>
      </c>
      <c r="O163" s="72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8" t="s">
        <v>153</v>
      </c>
      <c r="AT163" s="198" t="s">
        <v>148</v>
      </c>
      <c r="AU163" s="198" t="s">
        <v>83</v>
      </c>
      <c r="AY163" s="18" t="s">
        <v>146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8" t="s">
        <v>81</v>
      </c>
      <c r="BK163" s="199">
        <f>ROUND(I163*H163,2)</f>
        <v>0</v>
      </c>
      <c r="BL163" s="18" t="s">
        <v>153</v>
      </c>
      <c r="BM163" s="198" t="s">
        <v>199</v>
      </c>
    </row>
    <row r="164" spans="1:65" s="2" customFormat="1" ht="11.25">
      <c r="A164" s="35"/>
      <c r="B164" s="36"/>
      <c r="C164" s="37"/>
      <c r="D164" s="200" t="s">
        <v>154</v>
      </c>
      <c r="E164" s="37"/>
      <c r="F164" s="201" t="s">
        <v>198</v>
      </c>
      <c r="G164" s="37"/>
      <c r="H164" s="37"/>
      <c r="I164" s="202"/>
      <c r="J164" s="37"/>
      <c r="K164" s="37"/>
      <c r="L164" s="40"/>
      <c r="M164" s="203"/>
      <c r="N164" s="204"/>
      <c r="O164" s="72"/>
      <c r="P164" s="72"/>
      <c r="Q164" s="72"/>
      <c r="R164" s="72"/>
      <c r="S164" s="72"/>
      <c r="T164" s="73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154</v>
      </c>
      <c r="AU164" s="18" t="s">
        <v>83</v>
      </c>
    </row>
    <row r="165" spans="1:65" s="2" customFormat="1" ht="11.25">
      <c r="A165" s="35"/>
      <c r="B165" s="36"/>
      <c r="C165" s="37"/>
      <c r="D165" s="205" t="s">
        <v>155</v>
      </c>
      <c r="E165" s="37"/>
      <c r="F165" s="206" t="s">
        <v>200</v>
      </c>
      <c r="G165" s="37"/>
      <c r="H165" s="37"/>
      <c r="I165" s="202"/>
      <c r="J165" s="37"/>
      <c r="K165" s="37"/>
      <c r="L165" s="40"/>
      <c r="M165" s="203"/>
      <c r="N165" s="204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155</v>
      </c>
      <c r="AU165" s="18" t="s">
        <v>83</v>
      </c>
    </row>
    <row r="166" spans="1:65" s="13" customFormat="1" ht="11.25">
      <c r="B166" s="207"/>
      <c r="C166" s="208"/>
      <c r="D166" s="200" t="s">
        <v>157</v>
      </c>
      <c r="E166" s="209" t="s">
        <v>1</v>
      </c>
      <c r="F166" s="210" t="s">
        <v>201</v>
      </c>
      <c r="G166" s="208"/>
      <c r="H166" s="209" t="s">
        <v>1</v>
      </c>
      <c r="I166" s="211"/>
      <c r="J166" s="208"/>
      <c r="K166" s="208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157</v>
      </c>
      <c r="AU166" s="216" t="s">
        <v>83</v>
      </c>
      <c r="AV166" s="13" t="s">
        <v>81</v>
      </c>
      <c r="AW166" s="13" t="s">
        <v>30</v>
      </c>
      <c r="AX166" s="13" t="s">
        <v>73</v>
      </c>
      <c r="AY166" s="216" t="s">
        <v>146</v>
      </c>
    </row>
    <row r="167" spans="1:65" s="14" customFormat="1" ht="11.25">
      <c r="B167" s="217"/>
      <c r="C167" s="218"/>
      <c r="D167" s="200" t="s">
        <v>157</v>
      </c>
      <c r="E167" s="219" t="s">
        <v>1</v>
      </c>
      <c r="F167" s="220" t="s">
        <v>202</v>
      </c>
      <c r="G167" s="218"/>
      <c r="H167" s="221">
        <v>8.5860000000000003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157</v>
      </c>
      <c r="AU167" s="227" t="s">
        <v>83</v>
      </c>
      <c r="AV167" s="14" t="s">
        <v>83</v>
      </c>
      <c r="AW167" s="14" t="s">
        <v>30</v>
      </c>
      <c r="AX167" s="14" t="s">
        <v>73</v>
      </c>
      <c r="AY167" s="227" t="s">
        <v>146</v>
      </c>
    </row>
    <row r="168" spans="1:65" s="15" customFormat="1" ht="11.25">
      <c r="B168" s="228"/>
      <c r="C168" s="229"/>
      <c r="D168" s="200" t="s">
        <v>157</v>
      </c>
      <c r="E168" s="230" t="s">
        <v>1</v>
      </c>
      <c r="F168" s="231" t="s">
        <v>160</v>
      </c>
      <c r="G168" s="229"/>
      <c r="H168" s="232">
        <v>8.5860000000000003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157</v>
      </c>
      <c r="AU168" s="238" t="s">
        <v>83</v>
      </c>
      <c r="AV168" s="15" t="s">
        <v>153</v>
      </c>
      <c r="AW168" s="15" t="s">
        <v>30</v>
      </c>
      <c r="AX168" s="15" t="s">
        <v>81</v>
      </c>
      <c r="AY168" s="238" t="s">
        <v>146</v>
      </c>
    </row>
    <row r="169" spans="1:65" s="2" customFormat="1" ht="37.9" customHeight="1">
      <c r="A169" s="35"/>
      <c r="B169" s="36"/>
      <c r="C169" s="187" t="s">
        <v>188</v>
      </c>
      <c r="D169" s="187" t="s">
        <v>148</v>
      </c>
      <c r="E169" s="188" t="s">
        <v>203</v>
      </c>
      <c r="F169" s="189" t="s">
        <v>204</v>
      </c>
      <c r="G169" s="190" t="s">
        <v>151</v>
      </c>
      <c r="H169" s="191">
        <v>12.222</v>
      </c>
      <c r="I169" s="192"/>
      <c r="J169" s="193">
        <f>ROUND(I169*H169,2)</f>
        <v>0</v>
      </c>
      <c r="K169" s="189" t="s">
        <v>152</v>
      </c>
      <c r="L169" s="40"/>
      <c r="M169" s="194" t="s">
        <v>1</v>
      </c>
      <c r="N169" s="195" t="s">
        <v>38</v>
      </c>
      <c r="O169" s="72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8" t="s">
        <v>153</v>
      </c>
      <c r="AT169" s="198" t="s">
        <v>148</v>
      </c>
      <c r="AU169" s="198" t="s">
        <v>83</v>
      </c>
      <c r="AY169" s="18" t="s">
        <v>146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8" t="s">
        <v>81</v>
      </c>
      <c r="BK169" s="199">
        <f>ROUND(I169*H169,2)</f>
        <v>0</v>
      </c>
      <c r="BL169" s="18" t="s">
        <v>153</v>
      </c>
      <c r="BM169" s="198" t="s">
        <v>205</v>
      </c>
    </row>
    <row r="170" spans="1:65" s="2" customFormat="1" ht="19.5">
      <c r="A170" s="35"/>
      <c r="B170" s="36"/>
      <c r="C170" s="37"/>
      <c r="D170" s="200" t="s">
        <v>154</v>
      </c>
      <c r="E170" s="37"/>
      <c r="F170" s="201" t="s">
        <v>204</v>
      </c>
      <c r="G170" s="37"/>
      <c r="H170" s="37"/>
      <c r="I170" s="202"/>
      <c r="J170" s="37"/>
      <c r="K170" s="37"/>
      <c r="L170" s="40"/>
      <c r="M170" s="203"/>
      <c r="N170" s="204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154</v>
      </c>
      <c r="AU170" s="18" t="s">
        <v>83</v>
      </c>
    </row>
    <row r="171" spans="1:65" s="2" customFormat="1" ht="11.25">
      <c r="A171" s="35"/>
      <c r="B171" s="36"/>
      <c r="C171" s="37"/>
      <c r="D171" s="205" t="s">
        <v>155</v>
      </c>
      <c r="E171" s="37"/>
      <c r="F171" s="206" t="s">
        <v>206</v>
      </c>
      <c r="G171" s="37"/>
      <c r="H171" s="37"/>
      <c r="I171" s="202"/>
      <c r="J171" s="37"/>
      <c r="K171" s="37"/>
      <c r="L171" s="40"/>
      <c r="M171" s="203"/>
      <c r="N171" s="204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155</v>
      </c>
      <c r="AU171" s="18" t="s">
        <v>83</v>
      </c>
    </row>
    <row r="172" spans="1:65" s="13" customFormat="1" ht="11.25">
      <c r="B172" s="207"/>
      <c r="C172" s="208"/>
      <c r="D172" s="200" t="s">
        <v>157</v>
      </c>
      <c r="E172" s="209" t="s">
        <v>1</v>
      </c>
      <c r="F172" s="210" t="s">
        <v>207</v>
      </c>
      <c r="G172" s="208"/>
      <c r="H172" s="209" t="s">
        <v>1</v>
      </c>
      <c r="I172" s="211"/>
      <c r="J172" s="208"/>
      <c r="K172" s="208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157</v>
      </c>
      <c r="AU172" s="216" t="s">
        <v>83</v>
      </c>
      <c r="AV172" s="13" t="s">
        <v>81</v>
      </c>
      <c r="AW172" s="13" t="s">
        <v>30</v>
      </c>
      <c r="AX172" s="13" t="s">
        <v>73</v>
      </c>
      <c r="AY172" s="216" t="s">
        <v>146</v>
      </c>
    </row>
    <row r="173" spans="1:65" s="14" customFormat="1" ht="11.25">
      <c r="B173" s="217"/>
      <c r="C173" s="218"/>
      <c r="D173" s="200" t="s">
        <v>157</v>
      </c>
      <c r="E173" s="219" t="s">
        <v>1</v>
      </c>
      <c r="F173" s="220" t="s">
        <v>208</v>
      </c>
      <c r="G173" s="218"/>
      <c r="H173" s="221">
        <v>5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157</v>
      </c>
      <c r="AU173" s="227" t="s">
        <v>83</v>
      </c>
      <c r="AV173" s="14" t="s">
        <v>83</v>
      </c>
      <c r="AW173" s="14" t="s">
        <v>30</v>
      </c>
      <c r="AX173" s="14" t="s">
        <v>73</v>
      </c>
      <c r="AY173" s="227" t="s">
        <v>146</v>
      </c>
    </row>
    <row r="174" spans="1:65" s="13" customFormat="1" ht="11.25">
      <c r="B174" s="207"/>
      <c r="C174" s="208"/>
      <c r="D174" s="200" t="s">
        <v>157</v>
      </c>
      <c r="E174" s="209" t="s">
        <v>1</v>
      </c>
      <c r="F174" s="210" t="s">
        <v>209</v>
      </c>
      <c r="G174" s="208"/>
      <c r="H174" s="209" t="s">
        <v>1</v>
      </c>
      <c r="I174" s="211"/>
      <c r="J174" s="208"/>
      <c r="K174" s="208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157</v>
      </c>
      <c r="AU174" s="216" t="s">
        <v>83</v>
      </c>
      <c r="AV174" s="13" t="s">
        <v>81</v>
      </c>
      <c r="AW174" s="13" t="s">
        <v>30</v>
      </c>
      <c r="AX174" s="13" t="s">
        <v>73</v>
      </c>
      <c r="AY174" s="216" t="s">
        <v>146</v>
      </c>
    </row>
    <row r="175" spans="1:65" s="14" customFormat="1" ht="11.25">
      <c r="B175" s="217"/>
      <c r="C175" s="218"/>
      <c r="D175" s="200" t="s">
        <v>157</v>
      </c>
      <c r="E175" s="219" t="s">
        <v>1</v>
      </c>
      <c r="F175" s="220" t="s">
        <v>210</v>
      </c>
      <c r="G175" s="218"/>
      <c r="H175" s="221">
        <v>2.74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157</v>
      </c>
      <c r="AU175" s="227" t="s">
        <v>83</v>
      </c>
      <c r="AV175" s="14" t="s">
        <v>83</v>
      </c>
      <c r="AW175" s="14" t="s">
        <v>30</v>
      </c>
      <c r="AX175" s="14" t="s">
        <v>73</v>
      </c>
      <c r="AY175" s="227" t="s">
        <v>146</v>
      </c>
    </row>
    <row r="176" spans="1:65" s="13" customFormat="1" ht="11.25">
      <c r="B176" s="207"/>
      <c r="C176" s="208"/>
      <c r="D176" s="200" t="s">
        <v>157</v>
      </c>
      <c r="E176" s="209" t="s">
        <v>1</v>
      </c>
      <c r="F176" s="210" t="s">
        <v>211</v>
      </c>
      <c r="G176" s="208"/>
      <c r="H176" s="209" t="s">
        <v>1</v>
      </c>
      <c r="I176" s="211"/>
      <c r="J176" s="208"/>
      <c r="K176" s="208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157</v>
      </c>
      <c r="AU176" s="216" t="s">
        <v>83</v>
      </c>
      <c r="AV176" s="13" t="s">
        <v>81</v>
      </c>
      <c r="AW176" s="13" t="s">
        <v>30</v>
      </c>
      <c r="AX176" s="13" t="s">
        <v>73</v>
      </c>
      <c r="AY176" s="216" t="s">
        <v>146</v>
      </c>
    </row>
    <row r="177" spans="1:65" s="14" customFormat="1" ht="11.25">
      <c r="B177" s="217"/>
      <c r="C177" s="218"/>
      <c r="D177" s="200" t="s">
        <v>157</v>
      </c>
      <c r="E177" s="219" t="s">
        <v>1</v>
      </c>
      <c r="F177" s="220" t="s">
        <v>212</v>
      </c>
      <c r="G177" s="218"/>
      <c r="H177" s="221">
        <v>4.1399999999999997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157</v>
      </c>
      <c r="AU177" s="227" t="s">
        <v>83</v>
      </c>
      <c r="AV177" s="14" t="s">
        <v>83</v>
      </c>
      <c r="AW177" s="14" t="s">
        <v>30</v>
      </c>
      <c r="AX177" s="14" t="s">
        <v>73</v>
      </c>
      <c r="AY177" s="227" t="s">
        <v>146</v>
      </c>
    </row>
    <row r="178" spans="1:65" s="13" customFormat="1" ht="11.25">
      <c r="B178" s="207"/>
      <c r="C178" s="208"/>
      <c r="D178" s="200" t="s">
        <v>157</v>
      </c>
      <c r="E178" s="209" t="s">
        <v>1</v>
      </c>
      <c r="F178" s="210" t="s">
        <v>213</v>
      </c>
      <c r="G178" s="208"/>
      <c r="H178" s="209" t="s">
        <v>1</v>
      </c>
      <c r="I178" s="211"/>
      <c r="J178" s="208"/>
      <c r="K178" s="208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157</v>
      </c>
      <c r="AU178" s="216" t="s">
        <v>83</v>
      </c>
      <c r="AV178" s="13" t="s">
        <v>81</v>
      </c>
      <c r="AW178" s="13" t="s">
        <v>30</v>
      </c>
      <c r="AX178" s="13" t="s">
        <v>73</v>
      </c>
      <c r="AY178" s="216" t="s">
        <v>146</v>
      </c>
    </row>
    <row r="179" spans="1:65" s="14" customFormat="1" ht="11.25">
      <c r="B179" s="217"/>
      <c r="C179" s="218"/>
      <c r="D179" s="200" t="s">
        <v>157</v>
      </c>
      <c r="E179" s="219" t="s">
        <v>1</v>
      </c>
      <c r="F179" s="220" t="s">
        <v>214</v>
      </c>
      <c r="G179" s="218"/>
      <c r="H179" s="221">
        <v>7.1999999999999995E-2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157</v>
      </c>
      <c r="AU179" s="227" t="s">
        <v>83</v>
      </c>
      <c r="AV179" s="14" t="s">
        <v>83</v>
      </c>
      <c r="AW179" s="14" t="s">
        <v>30</v>
      </c>
      <c r="AX179" s="14" t="s">
        <v>73</v>
      </c>
      <c r="AY179" s="227" t="s">
        <v>146</v>
      </c>
    </row>
    <row r="180" spans="1:65" s="14" customFormat="1" ht="11.25">
      <c r="B180" s="217"/>
      <c r="C180" s="218"/>
      <c r="D180" s="200" t="s">
        <v>157</v>
      </c>
      <c r="E180" s="219" t="s">
        <v>1</v>
      </c>
      <c r="F180" s="220" t="s">
        <v>215</v>
      </c>
      <c r="G180" s="218"/>
      <c r="H180" s="221">
        <v>0.27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157</v>
      </c>
      <c r="AU180" s="227" t="s">
        <v>83</v>
      </c>
      <c r="AV180" s="14" t="s">
        <v>83</v>
      </c>
      <c r="AW180" s="14" t="s">
        <v>30</v>
      </c>
      <c r="AX180" s="14" t="s">
        <v>73</v>
      </c>
      <c r="AY180" s="227" t="s">
        <v>146</v>
      </c>
    </row>
    <row r="181" spans="1:65" s="15" customFormat="1" ht="11.25">
      <c r="B181" s="228"/>
      <c r="C181" s="229"/>
      <c r="D181" s="200" t="s">
        <v>157</v>
      </c>
      <c r="E181" s="230" t="s">
        <v>1</v>
      </c>
      <c r="F181" s="231" t="s">
        <v>160</v>
      </c>
      <c r="G181" s="229"/>
      <c r="H181" s="232">
        <v>12.221999999999998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AT181" s="238" t="s">
        <v>157</v>
      </c>
      <c r="AU181" s="238" t="s">
        <v>83</v>
      </c>
      <c r="AV181" s="15" t="s">
        <v>153</v>
      </c>
      <c r="AW181" s="15" t="s">
        <v>30</v>
      </c>
      <c r="AX181" s="15" t="s">
        <v>81</v>
      </c>
      <c r="AY181" s="238" t="s">
        <v>146</v>
      </c>
    </row>
    <row r="182" spans="1:65" s="2" customFormat="1" ht="33" customHeight="1">
      <c r="A182" s="35"/>
      <c r="B182" s="36"/>
      <c r="C182" s="187" t="s">
        <v>182</v>
      </c>
      <c r="D182" s="187" t="s">
        <v>148</v>
      </c>
      <c r="E182" s="188" t="s">
        <v>216</v>
      </c>
      <c r="F182" s="189" t="s">
        <v>217</v>
      </c>
      <c r="G182" s="190" t="s">
        <v>151</v>
      </c>
      <c r="H182" s="191">
        <v>12.222</v>
      </c>
      <c r="I182" s="192"/>
      <c r="J182" s="193">
        <f>ROUND(I182*H182,2)</f>
        <v>0</v>
      </c>
      <c r="K182" s="189" t="s">
        <v>152</v>
      </c>
      <c r="L182" s="40"/>
      <c r="M182" s="194" t="s">
        <v>1</v>
      </c>
      <c r="N182" s="195" t="s">
        <v>38</v>
      </c>
      <c r="O182" s="72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8" t="s">
        <v>153</v>
      </c>
      <c r="AT182" s="198" t="s">
        <v>148</v>
      </c>
      <c r="AU182" s="198" t="s">
        <v>83</v>
      </c>
      <c r="AY182" s="18" t="s">
        <v>146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8" t="s">
        <v>81</v>
      </c>
      <c r="BK182" s="199">
        <f>ROUND(I182*H182,2)</f>
        <v>0</v>
      </c>
      <c r="BL182" s="18" t="s">
        <v>153</v>
      </c>
      <c r="BM182" s="198" t="s">
        <v>218</v>
      </c>
    </row>
    <row r="183" spans="1:65" s="2" customFormat="1" ht="19.5">
      <c r="A183" s="35"/>
      <c r="B183" s="36"/>
      <c r="C183" s="37"/>
      <c r="D183" s="200" t="s">
        <v>154</v>
      </c>
      <c r="E183" s="37"/>
      <c r="F183" s="201" t="s">
        <v>217</v>
      </c>
      <c r="G183" s="37"/>
      <c r="H183" s="37"/>
      <c r="I183" s="202"/>
      <c r="J183" s="37"/>
      <c r="K183" s="37"/>
      <c r="L183" s="40"/>
      <c r="M183" s="203"/>
      <c r="N183" s="204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154</v>
      </c>
      <c r="AU183" s="18" t="s">
        <v>83</v>
      </c>
    </row>
    <row r="184" spans="1:65" s="2" customFormat="1" ht="11.25">
      <c r="A184" s="35"/>
      <c r="B184" s="36"/>
      <c r="C184" s="37"/>
      <c r="D184" s="205" t="s">
        <v>155</v>
      </c>
      <c r="E184" s="37"/>
      <c r="F184" s="206" t="s">
        <v>219</v>
      </c>
      <c r="G184" s="37"/>
      <c r="H184" s="37"/>
      <c r="I184" s="202"/>
      <c r="J184" s="37"/>
      <c r="K184" s="37"/>
      <c r="L184" s="40"/>
      <c r="M184" s="203"/>
      <c r="N184" s="204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155</v>
      </c>
      <c r="AU184" s="18" t="s">
        <v>83</v>
      </c>
    </row>
    <row r="185" spans="1:65" s="12" customFormat="1" ht="22.9" customHeight="1">
      <c r="B185" s="171"/>
      <c r="C185" s="172"/>
      <c r="D185" s="173" t="s">
        <v>72</v>
      </c>
      <c r="E185" s="185" t="s">
        <v>220</v>
      </c>
      <c r="F185" s="185" t="s">
        <v>221</v>
      </c>
      <c r="G185" s="172"/>
      <c r="H185" s="172"/>
      <c r="I185" s="175"/>
      <c r="J185" s="186">
        <f>BK185</f>
        <v>0</v>
      </c>
      <c r="K185" s="172"/>
      <c r="L185" s="177"/>
      <c r="M185" s="178"/>
      <c r="N185" s="179"/>
      <c r="O185" s="179"/>
      <c r="P185" s="180">
        <f>SUM(P186:P218)</f>
        <v>0</v>
      </c>
      <c r="Q185" s="179"/>
      <c r="R185" s="180">
        <f>SUM(R186:R218)</f>
        <v>0</v>
      </c>
      <c r="S185" s="179"/>
      <c r="T185" s="181">
        <f>SUM(T186:T218)</f>
        <v>0</v>
      </c>
      <c r="AR185" s="182" t="s">
        <v>81</v>
      </c>
      <c r="AT185" s="183" t="s">
        <v>72</v>
      </c>
      <c r="AU185" s="183" t="s">
        <v>81</v>
      </c>
      <c r="AY185" s="182" t="s">
        <v>146</v>
      </c>
      <c r="BK185" s="184">
        <f>SUM(BK186:BK218)</f>
        <v>0</v>
      </c>
    </row>
    <row r="186" spans="1:65" s="2" customFormat="1" ht="33" customHeight="1">
      <c r="A186" s="35"/>
      <c r="B186" s="36"/>
      <c r="C186" s="187" t="s">
        <v>222</v>
      </c>
      <c r="D186" s="187" t="s">
        <v>148</v>
      </c>
      <c r="E186" s="188" t="s">
        <v>223</v>
      </c>
      <c r="F186" s="189" t="s">
        <v>224</v>
      </c>
      <c r="G186" s="190" t="s">
        <v>151</v>
      </c>
      <c r="H186" s="191">
        <v>1688.4</v>
      </c>
      <c r="I186" s="192"/>
      <c r="J186" s="193">
        <f>ROUND(I186*H186,2)</f>
        <v>0</v>
      </c>
      <c r="K186" s="189" t="s">
        <v>152</v>
      </c>
      <c r="L186" s="40"/>
      <c r="M186" s="194" t="s">
        <v>1</v>
      </c>
      <c r="N186" s="195" t="s">
        <v>38</v>
      </c>
      <c r="O186" s="72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8" t="s">
        <v>153</v>
      </c>
      <c r="AT186" s="198" t="s">
        <v>148</v>
      </c>
      <c r="AU186" s="198" t="s">
        <v>83</v>
      </c>
      <c r="AY186" s="18" t="s">
        <v>146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8" t="s">
        <v>81</v>
      </c>
      <c r="BK186" s="199">
        <f>ROUND(I186*H186,2)</f>
        <v>0</v>
      </c>
      <c r="BL186" s="18" t="s">
        <v>153</v>
      </c>
      <c r="BM186" s="198" t="s">
        <v>225</v>
      </c>
    </row>
    <row r="187" spans="1:65" s="2" customFormat="1" ht="19.5">
      <c r="A187" s="35"/>
      <c r="B187" s="36"/>
      <c r="C187" s="37"/>
      <c r="D187" s="200" t="s">
        <v>154</v>
      </c>
      <c r="E187" s="37"/>
      <c r="F187" s="201" t="s">
        <v>224</v>
      </c>
      <c r="G187" s="37"/>
      <c r="H187" s="37"/>
      <c r="I187" s="202"/>
      <c r="J187" s="37"/>
      <c r="K187" s="37"/>
      <c r="L187" s="40"/>
      <c r="M187" s="203"/>
      <c r="N187" s="204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154</v>
      </c>
      <c r="AU187" s="18" t="s">
        <v>83</v>
      </c>
    </row>
    <row r="188" spans="1:65" s="2" customFormat="1" ht="11.25">
      <c r="A188" s="35"/>
      <c r="B188" s="36"/>
      <c r="C188" s="37"/>
      <c r="D188" s="205" t="s">
        <v>155</v>
      </c>
      <c r="E188" s="37"/>
      <c r="F188" s="206" t="s">
        <v>226</v>
      </c>
      <c r="G188" s="37"/>
      <c r="H188" s="37"/>
      <c r="I188" s="202"/>
      <c r="J188" s="37"/>
      <c r="K188" s="37"/>
      <c r="L188" s="40"/>
      <c r="M188" s="203"/>
      <c r="N188" s="204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155</v>
      </c>
      <c r="AU188" s="18" t="s">
        <v>83</v>
      </c>
    </row>
    <row r="189" spans="1:65" s="2" customFormat="1" ht="39">
      <c r="A189" s="35"/>
      <c r="B189" s="36"/>
      <c r="C189" s="37"/>
      <c r="D189" s="200" t="s">
        <v>227</v>
      </c>
      <c r="E189" s="37"/>
      <c r="F189" s="249" t="s">
        <v>228</v>
      </c>
      <c r="G189" s="37"/>
      <c r="H189" s="37"/>
      <c r="I189" s="202"/>
      <c r="J189" s="37"/>
      <c r="K189" s="37"/>
      <c r="L189" s="40"/>
      <c r="M189" s="203"/>
      <c r="N189" s="204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227</v>
      </c>
      <c r="AU189" s="18" t="s">
        <v>83</v>
      </c>
    </row>
    <row r="190" spans="1:65" s="13" customFormat="1" ht="11.25">
      <c r="B190" s="207"/>
      <c r="C190" s="208"/>
      <c r="D190" s="200" t="s">
        <v>157</v>
      </c>
      <c r="E190" s="209" t="s">
        <v>1</v>
      </c>
      <c r="F190" s="210" t="s">
        <v>229</v>
      </c>
      <c r="G190" s="208"/>
      <c r="H190" s="209" t="s">
        <v>1</v>
      </c>
      <c r="I190" s="211"/>
      <c r="J190" s="208"/>
      <c r="K190" s="208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157</v>
      </c>
      <c r="AU190" s="216" t="s">
        <v>83</v>
      </c>
      <c r="AV190" s="13" t="s">
        <v>81</v>
      </c>
      <c r="AW190" s="13" t="s">
        <v>30</v>
      </c>
      <c r="AX190" s="13" t="s">
        <v>73</v>
      </c>
      <c r="AY190" s="216" t="s">
        <v>146</v>
      </c>
    </row>
    <row r="191" spans="1:65" s="13" customFormat="1" ht="11.25">
      <c r="B191" s="207"/>
      <c r="C191" s="208"/>
      <c r="D191" s="200" t="s">
        <v>157</v>
      </c>
      <c r="E191" s="209" t="s">
        <v>1</v>
      </c>
      <c r="F191" s="210" t="s">
        <v>230</v>
      </c>
      <c r="G191" s="208"/>
      <c r="H191" s="209" t="s">
        <v>1</v>
      </c>
      <c r="I191" s="211"/>
      <c r="J191" s="208"/>
      <c r="K191" s="208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157</v>
      </c>
      <c r="AU191" s="216" t="s">
        <v>83</v>
      </c>
      <c r="AV191" s="13" t="s">
        <v>81</v>
      </c>
      <c r="AW191" s="13" t="s">
        <v>30</v>
      </c>
      <c r="AX191" s="13" t="s">
        <v>73</v>
      </c>
      <c r="AY191" s="216" t="s">
        <v>146</v>
      </c>
    </row>
    <row r="192" spans="1:65" s="13" customFormat="1" ht="11.25">
      <c r="B192" s="207"/>
      <c r="C192" s="208"/>
      <c r="D192" s="200" t="s">
        <v>157</v>
      </c>
      <c r="E192" s="209" t="s">
        <v>1</v>
      </c>
      <c r="F192" s="210" t="s">
        <v>231</v>
      </c>
      <c r="G192" s="208"/>
      <c r="H192" s="209" t="s">
        <v>1</v>
      </c>
      <c r="I192" s="211"/>
      <c r="J192" s="208"/>
      <c r="K192" s="208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157</v>
      </c>
      <c r="AU192" s="216" t="s">
        <v>83</v>
      </c>
      <c r="AV192" s="13" t="s">
        <v>81</v>
      </c>
      <c r="AW192" s="13" t="s">
        <v>30</v>
      </c>
      <c r="AX192" s="13" t="s">
        <v>73</v>
      </c>
      <c r="AY192" s="216" t="s">
        <v>146</v>
      </c>
    </row>
    <row r="193" spans="2:51" s="13" customFormat="1" ht="11.25">
      <c r="B193" s="207"/>
      <c r="C193" s="208"/>
      <c r="D193" s="200" t="s">
        <v>157</v>
      </c>
      <c r="E193" s="209" t="s">
        <v>1</v>
      </c>
      <c r="F193" s="210" t="s">
        <v>232</v>
      </c>
      <c r="G193" s="208"/>
      <c r="H193" s="209" t="s">
        <v>1</v>
      </c>
      <c r="I193" s="211"/>
      <c r="J193" s="208"/>
      <c r="K193" s="208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157</v>
      </c>
      <c r="AU193" s="216" t="s">
        <v>83</v>
      </c>
      <c r="AV193" s="13" t="s">
        <v>81</v>
      </c>
      <c r="AW193" s="13" t="s">
        <v>30</v>
      </c>
      <c r="AX193" s="13" t="s">
        <v>73</v>
      </c>
      <c r="AY193" s="216" t="s">
        <v>146</v>
      </c>
    </row>
    <row r="194" spans="2:51" s="13" customFormat="1" ht="11.25">
      <c r="B194" s="207"/>
      <c r="C194" s="208"/>
      <c r="D194" s="200" t="s">
        <v>157</v>
      </c>
      <c r="E194" s="209" t="s">
        <v>1</v>
      </c>
      <c r="F194" s="210" t="s">
        <v>233</v>
      </c>
      <c r="G194" s="208"/>
      <c r="H194" s="209" t="s">
        <v>1</v>
      </c>
      <c r="I194" s="211"/>
      <c r="J194" s="208"/>
      <c r="K194" s="208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157</v>
      </c>
      <c r="AU194" s="216" t="s">
        <v>83</v>
      </c>
      <c r="AV194" s="13" t="s">
        <v>81</v>
      </c>
      <c r="AW194" s="13" t="s">
        <v>30</v>
      </c>
      <c r="AX194" s="13" t="s">
        <v>73</v>
      </c>
      <c r="AY194" s="216" t="s">
        <v>146</v>
      </c>
    </row>
    <row r="195" spans="2:51" s="13" customFormat="1" ht="11.25">
      <c r="B195" s="207"/>
      <c r="C195" s="208"/>
      <c r="D195" s="200" t="s">
        <v>157</v>
      </c>
      <c r="E195" s="209" t="s">
        <v>1</v>
      </c>
      <c r="F195" s="210" t="s">
        <v>234</v>
      </c>
      <c r="G195" s="208"/>
      <c r="H195" s="209" t="s">
        <v>1</v>
      </c>
      <c r="I195" s="211"/>
      <c r="J195" s="208"/>
      <c r="K195" s="208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157</v>
      </c>
      <c r="AU195" s="216" t="s">
        <v>83</v>
      </c>
      <c r="AV195" s="13" t="s">
        <v>81</v>
      </c>
      <c r="AW195" s="13" t="s">
        <v>30</v>
      </c>
      <c r="AX195" s="13" t="s">
        <v>73</v>
      </c>
      <c r="AY195" s="216" t="s">
        <v>146</v>
      </c>
    </row>
    <row r="196" spans="2:51" s="13" customFormat="1" ht="11.25">
      <c r="B196" s="207"/>
      <c r="C196" s="208"/>
      <c r="D196" s="200" t="s">
        <v>157</v>
      </c>
      <c r="E196" s="209" t="s">
        <v>1</v>
      </c>
      <c r="F196" s="210" t="s">
        <v>235</v>
      </c>
      <c r="G196" s="208"/>
      <c r="H196" s="209" t="s">
        <v>1</v>
      </c>
      <c r="I196" s="211"/>
      <c r="J196" s="208"/>
      <c r="K196" s="208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157</v>
      </c>
      <c r="AU196" s="216" t="s">
        <v>83</v>
      </c>
      <c r="AV196" s="13" t="s">
        <v>81</v>
      </c>
      <c r="AW196" s="13" t="s">
        <v>30</v>
      </c>
      <c r="AX196" s="13" t="s">
        <v>73</v>
      </c>
      <c r="AY196" s="216" t="s">
        <v>146</v>
      </c>
    </row>
    <row r="197" spans="2:51" s="13" customFormat="1" ht="11.25">
      <c r="B197" s="207"/>
      <c r="C197" s="208"/>
      <c r="D197" s="200" t="s">
        <v>157</v>
      </c>
      <c r="E197" s="209" t="s">
        <v>1</v>
      </c>
      <c r="F197" s="210" t="s">
        <v>236</v>
      </c>
      <c r="G197" s="208"/>
      <c r="H197" s="209" t="s">
        <v>1</v>
      </c>
      <c r="I197" s="211"/>
      <c r="J197" s="208"/>
      <c r="K197" s="208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157</v>
      </c>
      <c r="AU197" s="216" t="s">
        <v>83</v>
      </c>
      <c r="AV197" s="13" t="s">
        <v>81</v>
      </c>
      <c r="AW197" s="13" t="s">
        <v>30</v>
      </c>
      <c r="AX197" s="13" t="s">
        <v>73</v>
      </c>
      <c r="AY197" s="216" t="s">
        <v>146</v>
      </c>
    </row>
    <row r="198" spans="2:51" s="13" customFormat="1" ht="11.25">
      <c r="B198" s="207"/>
      <c r="C198" s="208"/>
      <c r="D198" s="200" t="s">
        <v>157</v>
      </c>
      <c r="E198" s="209" t="s">
        <v>1</v>
      </c>
      <c r="F198" s="210" t="s">
        <v>237</v>
      </c>
      <c r="G198" s="208"/>
      <c r="H198" s="209" t="s">
        <v>1</v>
      </c>
      <c r="I198" s="211"/>
      <c r="J198" s="208"/>
      <c r="K198" s="208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157</v>
      </c>
      <c r="AU198" s="216" t="s">
        <v>83</v>
      </c>
      <c r="AV198" s="13" t="s">
        <v>81</v>
      </c>
      <c r="AW198" s="13" t="s">
        <v>30</v>
      </c>
      <c r="AX198" s="13" t="s">
        <v>73</v>
      </c>
      <c r="AY198" s="216" t="s">
        <v>146</v>
      </c>
    </row>
    <row r="199" spans="2:51" s="13" customFormat="1" ht="11.25">
      <c r="B199" s="207"/>
      <c r="C199" s="208"/>
      <c r="D199" s="200" t="s">
        <v>157</v>
      </c>
      <c r="E199" s="209" t="s">
        <v>1</v>
      </c>
      <c r="F199" s="210" t="s">
        <v>238</v>
      </c>
      <c r="G199" s="208"/>
      <c r="H199" s="209" t="s">
        <v>1</v>
      </c>
      <c r="I199" s="211"/>
      <c r="J199" s="208"/>
      <c r="K199" s="208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157</v>
      </c>
      <c r="AU199" s="216" t="s">
        <v>83</v>
      </c>
      <c r="AV199" s="13" t="s">
        <v>81</v>
      </c>
      <c r="AW199" s="13" t="s">
        <v>30</v>
      </c>
      <c r="AX199" s="13" t="s">
        <v>73</v>
      </c>
      <c r="AY199" s="216" t="s">
        <v>146</v>
      </c>
    </row>
    <row r="200" spans="2:51" s="13" customFormat="1" ht="11.25">
      <c r="B200" s="207"/>
      <c r="C200" s="208"/>
      <c r="D200" s="200" t="s">
        <v>157</v>
      </c>
      <c r="E200" s="209" t="s">
        <v>1</v>
      </c>
      <c r="F200" s="210" t="s">
        <v>239</v>
      </c>
      <c r="G200" s="208"/>
      <c r="H200" s="209" t="s">
        <v>1</v>
      </c>
      <c r="I200" s="211"/>
      <c r="J200" s="208"/>
      <c r="K200" s="208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157</v>
      </c>
      <c r="AU200" s="216" t="s">
        <v>83</v>
      </c>
      <c r="AV200" s="13" t="s">
        <v>81</v>
      </c>
      <c r="AW200" s="13" t="s">
        <v>30</v>
      </c>
      <c r="AX200" s="13" t="s">
        <v>73</v>
      </c>
      <c r="AY200" s="216" t="s">
        <v>146</v>
      </c>
    </row>
    <row r="201" spans="2:51" s="13" customFormat="1" ht="11.25">
      <c r="B201" s="207"/>
      <c r="C201" s="208"/>
      <c r="D201" s="200" t="s">
        <v>157</v>
      </c>
      <c r="E201" s="209" t="s">
        <v>1</v>
      </c>
      <c r="F201" s="210" t="s">
        <v>240</v>
      </c>
      <c r="G201" s="208"/>
      <c r="H201" s="209" t="s">
        <v>1</v>
      </c>
      <c r="I201" s="211"/>
      <c r="J201" s="208"/>
      <c r="K201" s="208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157</v>
      </c>
      <c r="AU201" s="216" t="s">
        <v>83</v>
      </c>
      <c r="AV201" s="13" t="s">
        <v>81</v>
      </c>
      <c r="AW201" s="13" t="s">
        <v>30</v>
      </c>
      <c r="AX201" s="13" t="s">
        <v>73</v>
      </c>
      <c r="AY201" s="216" t="s">
        <v>146</v>
      </c>
    </row>
    <row r="202" spans="2:51" s="13" customFormat="1" ht="11.25">
      <c r="B202" s="207"/>
      <c r="C202" s="208"/>
      <c r="D202" s="200" t="s">
        <v>157</v>
      </c>
      <c r="E202" s="209" t="s">
        <v>1</v>
      </c>
      <c r="F202" s="210" t="s">
        <v>241</v>
      </c>
      <c r="G202" s="208"/>
      <c r="H202" s="209" t="s">
        <v>1</v>
      </c>
      <c r="I202" s="211"/>
      <c r="J202" s="208"/>
      <c r="K202" s="208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157</v>
      </c>
      <c r="AU202" s="216" t="s">
        <v>83</v>
      </c>
      <c r="AV202" s="13" t="s">
        <v>81</v>
      </c>
      <c r="AW202" s="13" t="s">
        <v>30</v>
      </c>
      <c r="AX202" s="13" t="s">
        <v>73</v>
      </c>
      <c r="AY202" s="216" t="s">
        <v>146</v>
      </c>
    </row>
    <row r="203" spans="2:51" s="13" customFormat="1" ht="11.25">
      <c r="B203" s="207"/>
      <c r="C203" s="208"/>
      <c r="D203" s="200" t="s">
        <v>157</v>
      </c>
      <c r="E203" s="209" t="s">
        <v>1</v>
      </c>
      <c r="F203" s="210" t="s">
        <v>242</v>
      </c>
      <c r="G203" s="208"/>
      <c r="H203" s="209" t="s">
        <v>1</v>
      </c>
      <c r="I203" s="211"/>
      <c r="J203" s="208"/>
      <c r="K203" s="208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157</v>
      </c>
      <c r="AU203" s="216" t="s">
        <v>83</v>
      </c>
      <c r="AV203" s="13" t="s">
        <v>81</v>
      </c>
      <c r="AW203" s="13" t="s">
        <v>30</v>
      </c>
      <c r="AX203" s="13" t="s">
        <v>73</v>
      </c>
      <c r="AY203" s="216" t="s">
        <v>146</v>
      </c>
    </row>
    <row r="204" spans="2:51" s="13" customFormat="1" ht="11.25">
      <c r="B204" s="207"/>
      <c r="C204" s="208"/>
      <c r="D204" s="200" t="s">
        <v>157</v>
      </c>
      <c r="E204" s="209" t="s">
        <v>1</v>
      </c>
      <c r="F204" s="210" t="s">
        <v>243</v>
      </c>
      <c r="G204" s="208"/>
      <c r="H204" s="209" t="s">
        <v>1</v>
      </c>
      <c r="I204" s="211"/>
      <c r="J204" s="208"/>
      <c r="K204" s="208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157</v>
      </c>
      <c r="AU204" s="216" t="s">
        <v>83</v>
      </c>
      <c r="AV204" s="13" t="s">
        <v>81</v>
      </c>
      <c r="AW204" s="13" t="s">
        <v>30</v>
      </c>
      <c r="AX204" s="13" t="s">
        <v>73</v>
      </c>
      <c r="AY204" s="216" t="s">
        <v>146</v>
      </c>
    </row>
    <row r="205" spans="2:51" s="13" customFormat="1" ht="11.25">
      <c r="B205" s="207"/>
      <c r="C205" s="208"/>
      <c r="D205" s="200" t="s">
        <v>157</v>
      </c>
      <c r="E205" s="209" t="s">
        <v>1</v>
      </c>
      <c r="F205" s="210" t="s">
        <v>244</v>
      </c>
      <c r="G205" s="208"/>
      <c r="H205" s="209" t="s">
        <v>1</v>
      </c>
      <c r="I205" s="211"/>
      <c r="J205" s="208"/>
      <c r="K205" s="208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157</v>
      </c>
      <c r="AU205" s="216" t="s">
        <v>83</v>
      </c>
      <c r="AV205" s="13" t="s">
        <v>81</v>
      </c>
      <c r="AW205" s="13" t="s">
        <v>30</v>
      </c>
      <c r="AX205" s="13" t="s">
        <v>73</v>
      </c>
      <c r="AY205" s="216" t="s">
        <v>146</v>
      </c>
    </row>
    <row r="206" spans="2:51" s="13" customFormat="1" ht="11.25">
      <c r="B206" s="207"/>
      <c r="C206" s="208"/>
      <c r="D206" s="200" t="s">
        <v>157</v>
      </c>
      <c r="E206" s="209" t="s">
        <v>1</v>
      </c>
      <c r="F206" s="210" t="s">
        <v>245</v>
      </c>
      <c r="G206" s="208"/>
      <c r="H206" s="209" t="s">
        <v>1</v>
      </c>
      <c r="I206" s="211"/>
      <c r="J206" s="208"/>
      <c r="K206" s="208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157</v>
      </c>
      <c r="AU206" s="216" t="s">
        <v>83</v>
      </c>
      <c r="AV206" s="13" t="s">
        <v>81</v>
      </c>
      <c r="AW206" s="13" t="s">
        <v>30</v>
      </c>
      <c r="AX206" s="13" t="s">
        <v>73</v>
      </c>
      <c r="AY206" s="216" t="s">
        <v>146</v>
      </c>
    </row>
    <row r="207" spans="2:51" s="13" customFormat="1" ht="11.25">
      <c r="B207" s="207"/>
      <c r="C207" s="208"/>
      <c r="D207" s="200" t="s">
        <v>157</v>
      </c>
      <c r="E207" s="209" t="s">
        <v>1</v>
      </c>
      <c r="F207" s="210" t="s">
        <v>246</v>
      </c>
      <c r="G207" s="208"/>
      <c r="H207" s="209" t="s">
        <v>1</v>
      </c>
      <c r="I207" s="211"/>
      <c r="J207" s="208"/>
      <c r="K207" s="208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157</v>
      </c>
      <c r="AU207" s="216" t="s">
        <v>83</v>
      </c>
      <c r="AV207" s="13" t="s">
        <v>81</v>
      </c>
      <c r="AW207" s="13" t="s">
        <v>30</v>
      </c>
      <c r="AX207" s="13" t="s">
        <v>73</v>
      </c>
      <c r="AY207" s="216" t="s">
        <v>146</v>
      </c>
    </row>
    <row r="208" spans="2:51" s="13" customFormat="1" ht="11.25">
      <c r="B208" s="207"/>
      <c r="C208" s="208"/>
      <c r="D208" s="200" t="s">
        <v>157</v>
      </c>
      <c r="E208" s="209" t="s">
        <v>1</v>
      </c>
      <c r="F208" s="210" t="s">
        <v>247</v>
      </c>
      <c r="G208" s="208"/>
      <c r="H208" s="209" t="s">
        <v>1</v>
      </c>
      <c r="I208" s="211"/>
      <c r="J208" s="208"/>
      <c r="K208" s="208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157</v>
      </c>
      <c r="AU208" s="216" t="s">
        <v>83</v>
      </c>
      <c r="AV208" s="13" t="s">
        <v>81</v>
      </c>
      <c r="AW208" s="13" t="s">
        <v>30</v>
      </c>
      <c r="AX208" s="13" t="s">
        <v>73</v>
      </c>
      <c r="AY208" s="216" t="s">
        <v>146</v>
      </c>
    </row>
    <row r="209" spans="1:65" s="13" customFormat="1" ht="11.25">
      <c r="B209" s="207"/>
      <c r="C209" s="208"/>
      <c r="D209" s="200" t="s">
        <v>157</v>
      </c>
      <c r="E209" s="209" t="s">
        <v>1</v>
      </c>
      <c r="F209" s="210" t="s">
        <v>248</v>
      </c>
      <c r="G209" s="208"/>
      <c r="H209" s="209" t="s">
        <v>1</v>
      </c>
      <c r="I209" s="211"/>
      <c r="J209" s="208"/>
      <c r="K209" s="208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157</v>
      </c>
      <c r="AU209" s="216" t="s">
        <v>83</v>
      </c>
      <c r="AV209" s="13" t="s">
        <v>81</v>
      </c>
      <c r="AW209" s="13" t="s">
        <v>30</v>
      </c>
      <c r="AX209" s="13" t="s">
        <v>73</v>
      </c>
      <c r="AY209" s="216" t="s">
        <v>146</v>
      </c>
    </row>
    <row r="210" spans="1:65" s="13" customFormat="1" ht="11.25">
      <c r="B210" s="207"/>
      <c r="C210" s="208"/>
      <c r="D210" s="200" t="s">
        <v>157</v>
      </c>
      <c r="E210" s="209" t="s">
        <v>1</v>
      </c>
      <c r="F210" s="210" t="s">
        <v>249</v>
      </c>
      <c r="G210" s="208"/>
      <c r="H210" s="209" t="s">
        <v>1</v>
      </c>
      <c r="I210" s="211"/>
      <c r="J210" s="208"/>
      <c r="K210" s="208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157</v>
      </c>
      <c r="AU210" s="216" t="s">
        <v>83</v>
      </c>
      <c r="AV210" s="13" t="s">
        <v>81</v>
      </c>
      <c r="AW210" s="13" t="s">
        <v>30</v>
      </c>
      <c r="AX210" s="13" t="s">
        <v>73</v>
      </c>
      <c r="AY210" s="216" t="s">
        <v>146</v>
      </c>
    </row>
    <row r="211" spans="1:65" s="13" customFormat="1" ht="11.25">
      <c r="B211" s="207"/>
      <c r="C211" s="208"/>
      <c r="D211" s="200" t="s">
        <v>157</v>
      </c>
      <c r="E211" s="209" t="s">
        <v>1</v>
      </c>
      <c r="F211" s="210" t="s">
        <v>250</v>
      </c>
      <c r="G211" s="208"/>
      <c r="H211" s="209" t="s">
        <v>1</v>
      </c>
      <c r="I211" s="211"/>
      <c r="J211" s="208"/>
      <c r="K211" s="208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157</v>
      </c>
      <c r="AU211" s="216" t="s">
        <v>83</v>
      </c>
      <c r="AV211" s="13" t="s">
        <v>81</v>
      </c>
      <c r="AW211" s="13" t="s">
        <v>30</v>
      </c>
      <c r="AX211" s="13" t="s">
        <v>73</v>
      </c>
      <c r="AY211" s="216" t="s">
        <v>146</v>
      </c>
    </row>
    <row r="212" spans="1:65" s="13" customFormat="1" ht="11.25">
      <c r="B212" s="207"/>
      <c r="C212" s="208"/>
      <c r="D212" s="200" t="s">
        <v>157</v>
      </c>
      <c r="E212" s="209" t="s">
        <v>1</v>
      </c>
      <c r="F212" s="210" t="s">
        <v>251</v>
      </c>
      <c r="G212" s="208"/>
      <c r="H212" s="209" t="s">
        <v>1</v>
      </c>
      <c r="I212" s="211"/>
      <c r="J212" s="208"/>
      <c r="K212" s="208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157</v>
      </c>
      <c r="AU212" s="216" t="s">
        <v>83</v>
      </c>
      <c r="AV212" s="13" t="s">
        <v>81</v>
      </c>
      <c r="AW212" s="13" t="s">
        <v>30</v>
      </c>
      <c r="AX212" s="13" t="s">
        <v>73</v>
      </c>
      <c r="AY212" s="216" t="s">
        <v>146</v>
      </c>
    </row>
    <row r="213" spans="1:65" s="15" customFormat="1" ht="11.25">
      <c r="B213" s="228"/>
      <c r="C213" s="229"/>
      <c r="D213" s="200" t="s">
        <v>157</v>
      </c>
      <c r="E213" s="230" t="s">
        <v>1</v>
      </c>
      <c r="F213" s="231" t="s">
        <v>252</v>
      </c>
      <c r="G213" s="229"/>
      <c r="H213" s="232">
        <v>0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AT213" s="238" t="s">
        <v>157</v>
      </c>
      <c r="AU213" s="238" t="s">
        <v>83</v>
      </c>
      <c r="AV213" s="15" t="s">
        <v>153</v>
      </c>
      <c r="AW213" s="15" t="s">
        <v>30</v>
      </c>
      <c r="AX213" s="15" t="s">
        <v>73</v>
      </c>
      <c r="AY213" s="238" t="s">
        <v>146</v>
      </c>
    </row>
    <row r="214" spans="1:65" s="13" customFormat="1" ht="11.25">
      <c r="B214" s="207"/>
      <c r="C214" s="208"/>
      <c r="D214" s="200" t="s">
        <v>157</v>
      </c>
      <c r="E214" s="209" t="s">
        <v>1</v>
      </c>
      <c r="F214" s="210" t="s">
        <v>253</v>
      </c>
      <c r="G214" s="208"/>
      <c r="H214" s="209" t="s">
        <v>1</v>
      </c>
      <c r="I214" s="211"/>
      <c r="J214" s="208"/>
      <c r="K214" s="208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157</v>
      </c>
      <c r="AU214" s="216" t="s">
        <v>83</v>
      </c>
      <c r="AV214" s="13" t="s">
        <v>81</v>
      </c>
      <c r="AW214" s="13" t="s">
        <v>30</v>
      </c>
      <c r="AX214" s="13" t="s">
        <v>73</v>
      </c>
      <c r="AY214" s="216" t="s">
        <v>146</v>
      </c>
    </row>
    <row r="215" spans="1:65" s="13" customFormat="1" ht="11.25">
      <c r="B215" s="207"/>
      <c r="C215" s="208"/>
      <c r="D215" s="200" t="s">
        <v>157</v>
      </c>
      <c r="E215" s="209" t="s">
        <v>1</v>
      </c>
      <c r="F215" s="210" t="s">
        <v>254</v>
      </c>
      <c r="G215" s="208"/>
      <c r="H215" s="209" t="s">
        <v>1</v>
      </c>
      <c r="I215" s="211"/>
      <c r="J215" s="208"/>
      <c r="K215" s="208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157</v>
      </c>
      <c r="AU215" s="216" t="s">
        <v>83</v>
      </c>
      <c r="AV215" s="13" t="s">
        <v>81</v>
      </c>
      <c r="AW215" s="13" t="s">
        <v>30</v>
      </c>
      <c r="AX215" s="13" t="s">
        <v>73</v>
      </c>
      <c r="AY215" s="216" t="s">
        <v>146</v>
      </c>
    </row>
    <row r="216" spans="1:65" s="13" customFormat="1" ht="11.25">
      <c r="B216" s="207"/>
      <c r="C216" s="208"/>
      <c r="D216" s="200" t="s">
        <v>157</v>
      </c>
      <c r="E216" s="209" t="s">
        <v>1</v>
      </c>
      <c r="F216" s="210" t="s">
        <v>255</v>
      </c>
      <c r="G216" s="208"/>
      <c r="H216" s="209" t="s">
        <v>1</v>
      </c>
      <c r="I216" s="211"/>
      <c r="J216" s="208"/>
      <c r="K216" s="208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157</v>
      </c>
      <c r="AU216" s="216" t="s">
        <v>83</v>
      </c>
      <c r="AV216" s="13" t="s">
        <v>81</v>
      </c>
      <c r="AW216" s="13" t="s">
        <v>30</v>
      </c>
      <c r="AX216" s="13" t="s">
        <v>73</v>
      </c>
      <c r="AY216" s="216" t="s">
        <v>146</v>
      </c>
    </row>
    <row r="217" spans="1:65" s="14" customFormat="1" ht="11.25">
      <c r="B217" s="217"/>
      <c r="C217" s="218"/>
      <c r="D217" s="200" t="s">
        <v>157</v>
      </c>
      <c r="E217" s="219" t="s">
        <v>1</v>
      </c>
      <c r="F217" s="220" t="s">
        <v>256</v>
      </c>
      <c r="G217" s="218"/>
      <c r="H217" s="221">
        <v>1688.4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157</v>
      </c>
      <c r="AU217" s="227" t="s">
        <v>83</v>
      </c>
      <c r="AV217" s="14" t="s">
        <v>83</v>
      </c>
      <c r="AW217" s="14" t="s">
        <v>30</v>
      </c>
      <c r="AX217" s="14" t="s">
        <v>73</v>
      </c>
      <c r="AY217" s="227" t="s">
        <v>146</v>
      </c>
    </row>
    <row r="218" spans="1:65" s="15" customFormat="1" ht="11.25">
      <c r="B218" s="228"/>
      <c r="C218" s="229"/>
      <c r="D218" s="200" t="s">
        <v>157</v>
      </c>
      <c r="E218" s="230" t="s">
        <v>1</v>
      </c>
      <c r="F218" s="231" t="s">
        <v>160</v>
      </c>
      <c r="G218" s="229"/>
      <c r="H218" s="232">
        <v>1688.4</v>
      </c>
      <c r="I218" s="233"/>
      <c r="J218" s="229"/>
      <c r="K218" s="229"/>
      <c r="L218" s="234"/>
      <c r="M218" s="235"/>
      <c r="N218" s="236"/>
      <c r="O218" s="236"/>
      <c r="P218" s="236"/>
      <c r="Q218" s="236"/>
      <c r="R218" s="236"/>
      <c r="S218" s="236"/>
      <c r="T218" s="237"/>
      <c r="AT218" s="238" t="s">
        <v>157</v>
      </c>
      <c r="AU218" s="238" t="s">
        <v>83</v>
      </c>
      <c r="AV218" s="15" t="s">
        <v>153</v>
      </c>
      <c r="AW218" s="15" t="s">
        <v>30</v>
      </c>
      <c r="AX218" s="15" t="s">
        <v>81</v>
      </c>
      <c r="AY218" s="238" t="s">
        <v>146</v>
      </c>
    </row>
    <row r="219" spans="1:65" s="12" customFormat="1" ht="22.9" customHeight="1">
      <c r="B219" s="171"/>
      <c r="C219" s="172"/>
      <c r="D219" s="173" t="s">
        <v>72</v>
      </c>
      <c r="E219" s="185" t="s">
        <v>257</v>
      </c>
      <c r="F219" s="185" t="s">
        <v>258</v>
      </c>
      <c r="G219" s="172"/>
      <c r="H219" s="172"/>
      <c r="I219" s="175"/>
      <c r="J219" s="186">
        <f>BK219</f>
        <v>0</v>
      </c>
      <c r="K219" s="172"/>
      <c r="L219" s="177"/>
      <c r="M219" s="178"/>
      <c r="N219" s="179"/>
      <c r="O219" s="179"/>
      <c r="P219" s="180">
        <f>SUM(P220:P247)</f>
        <v>0</v>
      </c>
      <c r="Q219" s="179"/>
      <c r="R219" s="180">
        <f>SUM(R220:R247)</f>
        <v>0</v>
      </c>
      <c r="S219" s="179"/>
      <c r="T219" s="181">
        <f>SUM(T220:T247)</f>
        <v>0</v>
      </c>
      <c r="AR219" s="182" t="s">
        <v>81</v>
      </c>
      <c r="AT219" s="183" t="s">
        <v>72</v>
      </c>
      <c r="AU219" s="183" t="s">
        <v>81</v>
      </c>
      <c r="AY219" s="182" t="s">
        <v>146</v>
      </c>
      <c r="BK219" s="184">
        <f>SUM(BK220:BK247)</f>
        <v>0</v>
      </c>
    </row>
    <row r="220" spans="1:65" s="2" customFormat="1" ht="16.5" customHeight="1">
      <c r="A220" s="35"/>
      <c r="B220" s="36"/>
      <c r="C220" s="187" t="s">
        <v>187</v>
      </c>
      <c r="D220" s="187" t="s">
        <v>148</v>
      </c>
      <c r="E220" s="188" t="s">
        <v>259</v>
      </c>
      <c r="F220" s="189" t="s">
        <v>260</v>
      </c>
      <c r="G220" s="190" t="s">
        <v>261</v>
      </c>
      <c r="H220" s="191">
        <v>1</v>
      </c>
      <c r="I220" s="192"/>
      <c r="J220" s="193">
        <f>ROUND(I220*H220,2)</f>
        <v>0</v>
      </c>
      <c r="K220" s="189" t="s">
        <v>152</v>
      </c>
      <c r="L220" s="40"/>
      <c r="M220" s="194" t="s">
        <v>1</v>
      </c>
      <c r="N220" s="195" t="s">
        <v>38</v>
      </c>
      <c r="O220" s="72"/>
      <c r="P220" s="196">
        <f>O220*H220</f>
        <v>0</v>
      </c>
      <c r="Q220" s="196">
        <v>0</v>
      </c>
      <c r="R220" s="196">
        <f>Q220*H220</f>
        <v>0</v>
      </c>
      <c r="S220" s="196">
        <v>0</v>
      </c>
      <c r="T220" s="19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8" t="s">
        <v>153</v>
      </c>
      <c r="AT220" s="198" t="s">
        <v>148</v>
      </c>
      <c r="AU220" s="198" t="s">
        <v>83</v>
      </c>
      <c r="AY220" s="18" t="s">
        <v>146</v>
      </c>
      <c r="BE220" s="199">
        <f>IF(N220="základní",J220,0)</f>
        <v>0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18" t="s">
        <v>81</v>
      </c>
      <c r="BK220" s="199">
        <f>ROUND(I220*H220,2)</f>
        <v>0</v>
      </c>
      <c r="BL220" s="18" t="s">
        <v>153</v>
      </c>
      <c r="BM220" s="198" t="s">
        <v>262</v>
      </c>
    </row>
    <row r="221" spans="1:65" s="2" customFormat="1" ht="11.25">
      <c r="A221" s="35"/>
      <c r="B221" s="36"/>
      <c r="C221" s="37"/>
      <c r="D221" s="200" t="s">
        <v>154</v>
      </c>
      <c r="E221" s="37"/>
      <c r="F221" s="201" t="s">
        <v>260</v>
      </c>
      <c r="G221" s="37"/>
      <c r="H221" s="37"/>
      <c r="I221" s="202"/>
      <c r="J221" s="37"/>
      <c r="K221" s="37"/>
      <c r="L221" s="40"/>
      <c r="M221" s="203"/>
      <c r="N221" s="204"/>
      <c r="O221" s="72"/>
      <c r="P221" s="72"/>
      <c r="Q221" s="72"/>
      <c r="R221" s="72"/>
      <c r="S221" s="72"/>
      <c r="T221" s="73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154</v>
      </c>
      <c r="AU221" s="18" t="s">
        <v>83</v>
      </c>
    </row>
    <row r="222" spans="1:65" s="2" customFormat="1" ht="11.25">
      <c r="A222" s="35"/>
      <c r="B222" s="36"/>
      <c r="C222" s="37"/>
      <c r="D222" s="205" t="s">
        <v>155</v>
      </c>
      <c r="E222" s="37"/>
      <c r="F222" s="206" t="s">
        <v>263</v>
      </c>
      <c r="G222" s="37"/>
      <c r="H222" s="37"/>
      <c r="I222" s="202"/>
      <c r="J222" s="37"/>
      <c r="K222" s="37"/>
      <c r="L222" s="40"/>
      <c r="M222" s="203"/>
      <c r="N222" s="204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155</v>
      </c>
      <c r="AU222" s="18" t="s">
        <v>83</v>
      </c>
    </row>
    <row r="223" spans="1:65" s="2" customFormat="1" ht="19.5">
      <c r="A223" s="35"/>
      <c r="B223" s="36"/>
      <c r="C223" s="37"/>
      <c r="D223" s="200" t="s">
        <v>227</v>
      </c>
      <c r="E223" s="37"/>
      <c r="F223" s="249" t="s">
        <v>264</v>
      </c>
      <c r="G223" s="37"/>
      <c r="H223" s="37"/>
      <c r="I223" s="202"/>
      <c r="J223" s="37"/>
      <c r="K223" s="37"/>
      <c r="L223" s="40"/>
      <c r="M223" s="203"/>
      <c r="N223" s="204"/>
      <c r="O223" s="72"/>
      <c r="P223" s="72"/>
      <c r="Q223" s="72"/>
      <c r="R223" s="72"/>
      <c r="S223" s="72"/>
      <c r="T223" s="73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227</v>
      </c>
      <c r="AU223" s="18" t="s">
        <v>83</v>
      </c>
    </row>
    <row r="224" spans="1:65" s="2" customFormat="1" ht="37.9" customHeight="1">
      <c r="A224" s="35"/>
      <c r="B224" s="36"/>
      <c r="C224" s="187" t="s">
        <v>265</v>
      </c>
      <c r="D224" s="187" t="s">
        <v>148</v>
      </c>
      <c r="E224" s="188" t="s">
        <v>266</v>
      </c>
      <c r="F224" s="189" t="s">
        <v>267</v>
      </c>
      <c r="G224" s="190" t="s">
        <v>164</v>
      </c>
      <c r="H224" s="191">
        <v>9.9</v>
      </c>
      <c r="I224" s="192"/>
      <c r="J224" s="193">
        <f>ROUND(I224*H224,2)</f>
        <v>0</v>
      </c>
      <c r="K224" s="189" t="s">
        <v>152</v>
      </c>
      <c r="L224" s="40"/>
      <c r="M224" s="194" t="s">
        <v>1</v>
      </c>
      <c r="N224" s="195" t="s">
        <v>38</v>
      </c>
      <c r="O224" s="72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8" t="s">
        <v>153</v>
      </c>
      <c r="AT224" s="198" t="s">
        <v>148</v>
      </c>
      <c r="AU224" s="198" t="s">
        <v>83</v>
      </c>
      <c r="AY224" s="18" t="s">
        <v>146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8" t="s">
        <v>81</v>
      </c>
      <c r="BK224" s="199">
        <f>ROUND(I224*H224,2)</f>
        <v>0</v>
      </c>
      <c r="BL224" s="18" t="s">
        <v>153</v>
      </c>
      <c r="BM224" s="198" t="s">
        <v>268</v>
      </c>
    </row>
    <row r="225" spans="1:65" s="2" customFormat="1" ht="19.5">
      <c r="A225" s="35"/>
      <c r="B225" s="36"/>
      <c r="C225" s="37"/>
      <c r="D225" s="200" t="s">
        <v>154</v>
      </c>
      <c r="E225" s="37"/>
      <c r="F225" s="201" t="s">
        <v>267</v>
      </c>
      <c r="G225" s="37"/>
      <c r="H225" s="37"/>
      <c r="I225" s="202"/>
      <c r="J225" s="37"/>
      <c r="K225" s="37"/>
      <c r="L225" s="40"/>
      <c r="M225" s="203"/>
      <c r="N225" s="204"/>
      <c r="O225" s="72"/>
      <c r="P225" s="72"/>
      <c r="Q225" s="72"/>
      <c r="R225" s="72"/>
      <c r="S225" s="72"/>
      <c r="T225" s="73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154</v>
      </c>
      <c r="AU225" s="18" t="s">
        <v>83</v>
      </c>
    </row>
    <row r="226" spans="1:65" s="2" customFormat="1" ht="11.25">
      <c r="A226" s="35"/>
      <c r="B226" s="36"/>
      <c r="C226" s="37"/>
      <c r="D226" s="205" t="s">
        <v>155</v>
      </c>
      <c r="E226" s="37"/>
      <c r="F226" s="206" t="s">
        <v>269</v>
      </c>
      <c r="G226" s="37"/>
      <c r="H226" s="37"/>
      <c r="I226" s="202"/>
      <c r="J226" s="37"/>
      <c r="K226" s="37"/>
      <c r="L226" s="40"/>
      <c r="M226" s="203"/>
      <c r="N226" s="204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155</v>
      </c>
      <c r="AU226" s="18" t="s">
        <v>83</v>
      </c>
    </row>
    <row r="227" spans="1:65" s="2" customFormat="1" ht="78">
      <c r="A227" s="35"/>
      <c r="B227" s="36"/>
      <c r="C227" s="37"/>
      <c r="D227" s="200" t="s">
        <v>227</v>
      </c>
      <c r="E227" s="37"/>
      <c r="F227" s="249" t="s">
        <v>270</v>
      </c>
      <c r="G227" s="37"/>
      <c r="H227" s="37"/>
      <c r="I227" s="202"/>
      <c r="J227" s="37"/>
      <c r="K227" s="37"/>
      <c r="L227" s="40"/>
      <c r="M227" s="203"/>
      <c r="N227" s="204"/>
      <c r="O227" s="72"/>
      <c r="P227" s="72"/>
      <c r="Q227" s="72"/>
      <c r="R227" s="72"/>
      <c r="S227" s="72"/>
      <c r="T227" s="73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227</v>
      </c>
      <c r="AU227" s="18" t="s">
        <v>83</v>
      </c>
    </row>
    <row r="228" spans="1:65" s="2" customFormat="1" ht="16.5" customHeight="1">
      <c r="A228" s="35"/>
      <c r="B228" s="36"/>
      <c r="C228" s="187" t="s">
        <v>193</v>
      </c>
      <c r="D228" s="187" t="s">
        <v>148</v>
      </c>
      <c r="E228" s="188" t="s">
        <v>271</v>
      </c>
      <c r="F228" s="189" t="s">
        <v>272</v>
      </c>
      <c r="G228" s="190" t="s">
        <v>164</v>
      </c>
      <c r="H228" s="191">
        <v>881.14800000000002</v>
      </c>
      <c r="I228" s="192"/>
      <c r="J228" s="193">
        <f>ROUND(I228*H228,2)</f>
        <v>0</v>
      </c>
      <c r="K228" s="189" t="s">
        <v>152</v>
      </c>
      <c r="L228" s="40"/>
      <c r="M228" s="194" t="s">
        <v>1</v>
      </c>
      <c r="N228" s="195" t="s">
        <v>38</v>
      </c>
      <c r="O228" s="72"/>
      <c r="P228" s="196">
        <f>O228*H228</f>
        <v>0</v>
      </c>
      <c r="Q228" s="196">
        <v>0</v>
      </c>
      <c r="R228" s="196">
        <f>Q228*H228</f>
        <v>0</v>
      </c>
      <c r="S228" s="196">
        <v>0</v>
      </c>
      <c r="T228" s="19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8" t="s">
        <v>153</v>
      </c>
      <c r="AT228" s="198" t="s">
        <v>148</v>
      </c>
      <c r="AU228" s="198" t="s">
        <v>83</v>
      </c>
      <c r="AY228" s="18" t="s">
        <v>146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8" t="s">
        <v>81</v>
      </c>
      <c r="BK228" s="199">
        <f>ROUND(I228*H228,2)</f>
        <v>0</v>
      </c>
      <c r="BL228" s="18" t="s">
        <v>153</v>
      </c>
      <c r="BM228" s="198" t="s">
        <v>273</v>
      </c>
    </row>
    <row r="229" spans="1:65" s="2" customFormat="1" ht="11.25">
      <c r="A229" s="35"/>
      <c r="B229" s="36"/>
      <c r="C229" s="37"/>
      <c r="D229" s="200" t="s">
        <v>154</v>
      </c>
      <c r="E229" s="37"/>
      <c r="F229" s="201" t="s">
        <v>272</v>
      </c>
      <c r="G229" s="37"/>
      <c r="H229" s="37"/>
      <c r="I229" s="202"/>
      <c r="J229" s="37"/>
      <c r="K229" s="37"/>
      <c r="L229" s="40"/>
      <c r="M229" s="203"/>
      <c r="N229" s="204"/>
      <c r="O229" s="72"/>
      <c r="P229" s="72"/>
      <c r="Q229" s="72"/>
      <c r="R229" s="72"/>
      <c r="S229" s="72"/>
      <c r="T229" s="73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154</v>
      </c>
      <c r="AU229" s="18" t="s">
        <v>83</v>
      </c>
    </row>
    <row r="230" spans="1:65" s="2" customFormat="1" ht="11.25">
      <c r="A230" s="35"/>
      <c r="B230" s="36"/>
      <c r="C230" s="37"/>
      <c r="D230" s="205" t="s">
        <v>155</v>
      </c>
      <c r="E230" s="37"/>
      <c r="F230" s="206" t="s">
        <v>274</v>
      </c>
      <c r="G230" s="37"/>
      <c r="H230" s="37"/>
      <c r="I230" s="202"/>
      <c r="J230" s="37"/>
      <c r="K230" s="37"/>
      <c r="L230" s="40"/>
      <c r="M230" s="203"/>
      <c r="N230" s="204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155</v>
      </c>
      <c r="AU230" s="18" t="s">
        <v>83</v>
      </c>
    </row>
    <row r="231" spans="1:65" s="2" customFormat="1" ht="16.5" customHeight="1">
      <c r="A231" s="35"/>
      <c r="B231" s="36"/>
      <c r="C231" s="187" t="s">
        <v>8</v>
      </c>
      <c r="D231" s="187" t="s">
        <v>148</v>
      </c>
      <c r="E231" s="188" t="s">
        <v>275</v>
      </c>
      <c r="F231" s="189" t="s">
        <v>276</v>
      </c>
      <c r="G231" s="190" t="s">
        <v>164</v>
      </c>
      <c r="H231" s="191">
        <v>9.9</v>
      </c>
      <c r="I231" s="192"/>
      <c r="J231" s="193">
        <f>ROUND(I231*H231,2)</f>
        <v>0</v>
      </c>
      <c r="K231" s="189" t="s">
        <v>152</v>
      </c>
      <c r="L231" s="40"/>
      <c r="M231" s="194" t="s">
        <v>1</v>
      </c>
      <c r="N231" s="195" t="s">
        <v>38</v>
      </c>
      <c r="O231" s="72"/>
      <c r="P231" s="196">
        <f>O231*H231</f>
        <v>0</v>
      </c>
      <c r="Q231" s="196">
        <v>0</v>
      </c>
      <c r="R231" s="196">
        <f>Q231*H231</f>
        <v>0</v>
      </c>
      <c r="S231" s="196">
        <v>0</v>
      </c>
      <c r="T231" s="19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8" t="s">
        <v>153</v>
      </c>
      <c r="AT231" s="198" t="s">
        <v>148</v>
      </c>
      <c r="AU231" s="198" t="s">
        <v>83</v>
      </c>
      <c r="AY231" s="18" t="s">
        <v>146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8" t="s">
        <v>81</v>
      </c>
      <c r="BK231" s="199">
        <f>ROUND(I231*H231,2)</f>
        <v>0</v>
      </c>
      <c r="BL231" s="18" t="s">
        <v>153</v>
      </c>
      <c r="BM231" s="198" t="s">
        <v>277</v>
      </c>
    </row>
    <row r="232" spans="1:65" s="2" customFormat="1" ht="11.25">
      <c r="A232" s="35"/>
      <c r="B232" s="36"/>
      <c r="C232" s="37"/>
      <c r="D232" s="200" t="s">
        <v>154</v>
      </c>
      <c r="E232" s="37"/>
      <c r="F232" s="201" t="s">
        <v>276</v>
      </c>
      <c r="G232" s="37"/>
      <c r="H232" s="37"/>
      <c r="I232" s="202"/>
      <c r="J232" s="37"/>
      <c r="K232" s="37"/>
      <c r="L232" s="40"/>
      <c r="M232" s="203"/>
      <c r="N232" s="204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154</v>
      </c>
      <c r="AU232" s="18" t="s">
        <v>83</v>
      </c>
    </row>
    <row r="233" spans="1:65" s="2" customFormat="1" ht="11.25">
      <c r="A233" s="35"/>
      <c r="B233" s="36"/>
      <c r="C233" s="37"/>
      <c r="D233" s="205" t="s">
        <v>155</v>
      </c>
      <c r="E233" s="37"/>
      <c r="F233" s="206" t="s">
        <v>278</v>
      </c>
      <c r="G233" s="37"/>
      <c r="H233" s="37"/>
      <c r="I233" s="202"/>
      <c r="J233" s="37"/>
      <c r="K233" s="37"/>
      <c r="L233" s="40"/>
      <c r="M233" s="203"/>
      <c r="N233" s="204"/>
      <c r="O233" s="72"/>
      <c r="P233" s="72"/>
      <c r="Q233" s="72"/>
      <c r="R233" s="72"/>
      <c r="S233" s="72"/>
      <c r="T233" s="73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155</v>
      </c>
      <c r="AU233" s="18" t="s">
        <v>83</v>
      </c>
    </row>
    <row r="234" spans="1:65" s="2" customFormat="1" ht="24.2" customHeight="1">
      <c r="A234" s="35"/>
      <c r="B234" s="36"/>
      <c r="C234" s="187" t="s">
        <v>199</v>
      </c>
      <c r="D234" s="187" t="s">
        <v>148</v>
      </c>
      <c r="E234" s="188" t="s">
        <v>279</v>
      </c>
      <c r="F234" s="189" t="s">
        <v>280</v>
      </c>
      <c r="G234" s="190" t="s">
        <v>164</v>
      </c>
      <c r="H234" s="191">
        <v>881.14800000000002</v>
      </c>
      <c r="I234" s="192"/>
      <c r="J234" s="193">
        <f>ROUND(I234*H234,2)</f>
        <v>0</v>
      </c>
      <c r="K234" s="189" t="s">
        <v>152</v>
      </c>
      <c r="L234" s="40"/>
      <c r="M234" s="194" t="s">
        <v>1</v>
      </c>
      <c r="N234" s="195" t="s">
        <v>38</v>
      </c>
      <c r="O234" s="72"/>
      <c r="P234" s="196">
        <f>O234*H234</f>
        <v>0</v>
      </c>
      <c r="Q234" s="196">
        <v>0</v>
      </c>
      <c r="R234" s="196">
        <f>Q234*H234</f>
        <v>0</v>
      </c>
      <c r="S234" s="196">
        <v>0</v>
      </c>
      <c r="T234" s="19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8" t="s">
        <v>153</v>
      </c>
      <c r="AT234" s="198" t="s">
        <v>148</v>
      </c>
      <c r="AU234" s="198" t="s">
        <v>83</v>
      </c>
      <c r="AY234" s="18" t="s">
        <v>146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8" t="s">
        <v>81</v>
      </c>
      <c r="BK234" s="199">
        <f>ROUND(I234*H234,2)</f>
        <v>0</v>
      </c>
      <c r="BL234" s="18" t="s">
        <v>153</v>
      </c>
      <c r="BM234" s="198" t="s">
        <v>281</v>
      </c>
    </row>
    <row r="235" spans="1:65" s="2" customFormat="1" ht="19.5">
      <c r="A235" s="35"/>
      <c r="B235" s="36"/>
      <c r="C235" s="37"/>
      <c r="D235" s="200" t="s">
        <v>154</v>
      </c>
      <c r="E235" s="37"/>
      <c r="F235" s="201" t="s">
        <v>280</v>
      </c>
      <c r="G235" s="37"/>
      <c r="H235" s="37"/>
      <c r="I235" s="202"/>
      <c r="J235" s="37"/>
      <c r="K235" s="37"/>
      <c r="L235" s="40"/>
      <c r="M235" s="203"/>
      <c r="N235" s="204"/>
      <c r="O235" s="72"/>
      <c r="P235" s="72"/>
      <c r="Q235" s="72"/>
      <c r="R235" s="72"/>
      <c r="S235" s="72"/>
      <c r="T235" s="73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154</v>
      </c>
      <c r="AU235" s="18" t="s">
        <v>83</v>
      </c>
    </row>
    <row r="236" spans="1:65" s="2" customFormat="1" ht="11.25">
      <c r="A236" s="35"/>
      <c r="B236" s="36"/>
      <c r="C236" s="37"/>
      <c r="D236" s="205" t="s">
        <v>155</v>
      </c>
      <c r="E236" s="37"/>
      <c r="F236" s="206" t="s">
        <v>282</v>
      </c>
      <c r="G236" s="37"/>
      <c r="H236" s="37"/>
      <c r="I236" s="202"/>
      <c r="J236" s="37"/>
      <c r="K236" s="37"/>
      <c r="L236" s="40"/>
      <c r="M236" s="203"/>
      <c r="N236" s="204"/>
      <c r="O236" s="72"/>
      <c r="P236" s="72"/>
      <c r="Q236" s="72"/>
      <c r="R236" s="72"/>
      <c r="S236" s="72"/>
      <c r="T236" s="73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155</v>
      </c>
      <c r="AU236" s="18" t="s">
        <v>83</v>
      </c>
    </row>
    <row r="237" spans="1:65" s="2" customFormat="1" ht="24.2" customHeight="1">
      <c r="A237" s="35"/>
      <c r="B237" s="36"/>
      <c r="C237" s="187" t="s">
        <v>283</v>
      </c>
      <c r="D237" s="187" t="s">
        <v>148</v>
      </c>
      <c r="E237" s="188" t="s">
        <v>284</v>
      </c>
      <c r="F237" s="189" t="s">
        <v>285</v>
      </c>
      <c r="G237" s="190" t="s">
        <v>164</v>
      </c>
      <c r="H237" s="191">
        <v>16741.812000000002</v>
      </c>
      <c r="I237" s="192"/>
      <c r="J237" s="193">
        <f>ROUND(I237*H237,2)</f>
        <v>0</v>
      </c>
      <c r="K237" s="189" t="s">
        <v>152</v>
      </c>
      <c r="L237" s="40"/>
      <c r="M237" s="194" t="s">
        <v>1</v>
      </c>
      <c r="N237" s="195" t="s">
        <v>38</v>
      </c>
      <c r="O237" s="72"/>
      <c r="P237" s="196">
        <f>O237*H237</f>
        <v>0</v>
      </c>
      <c r="Q237" s="196">
        <v>0</v>
      </c>
      <c r="R237" s="196">
        <f>Q237*H237</f>
        <v>0</v>
      </c>
      <c r="S237" s="196">
        <v>0</v>
      </c>
      <c r="T237" s="19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8" t="s">
        <v>153</v>
      </c>
      <c r="AT237" s="198" t="s">
        <v>148</v>
      </c>
      <c r="AU237" s="198" t="s">
        <v>83</v>
      </c>
      <c r="AY237" s="18" t="s">
        <v>146</v>
      </c>
      <c r="BE237" s="199">
        <f>IF(N237="základní",J237,0)</f>
        <v>0</v>
      </c>
      <c r="BF237" s="199">
        <f>IF(N237="snížená",J237,0)</f>
        <v>0</v>
      </c>
      <c r="BG237" s="199">
        <f>IF(N237="zákl. přenesená",J237,0)</f>
        <v>0</v>
      </c>
      <c r="BH237" s="199">
        <f>IF(N237="sníž. přenesená",J237,0)</f>
        <v>0</v>
      </c>
      <c r="BI237" s="199">
        <f>IF(N237="nulová",J237,0)</f>
        <v>0</v>
      </c>
      <c r="BJ237" s="18" t="s">
        <v>81</v>
      </c>
      <c r="BK237" s="199">
        <f>ROUND(I237*H237,2)</f>
        <v>0</v>
      </c>
      <c r="BL237" s="18" t="s">
        <v>153</v>
      </c>
      <c r="BM237" s="198" t="s">
        <v>286</v>
      </c>
    </row>
    <row r="238" spans="1:65" s="2" customFormat="1" ht="19.5">
      <c r="A238" s="35"/>
      <c r="B238" s="36"/>
      <c r="C238" s="37"/>
      <c r="D238" s="200" t="s">
        <v>154</v>
      </c>
      <c r="E238" s="37"/>
      <c r="F238" s="201" t="s">
        <v>285</v>
      </c>
      <c r="G238" s="37"/>
      <c r="H238" s="37"/>
      <c r="I238" s="202"/>
      <c r="J238" s="37"/>
      <c r="K238" s="37"/>
      <c r="L238" s="40"/>
      <c r="M238" s="203"/>
      <c r="N238" s="204"/>
      <c r="O238" s="72"/>
      <c r="P238" s="72"/>
      <c r="Q238" s="72"/>
      <c r="R238" s="72"/>
      <c r="S238" s="72"/>
      <c r="T238" s="73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154</v>
      </c>
      <c r="AU238" s="18" t="s">
        <v>83</v>
      </c>
    </row>
    <row r="239" spans="1:65" s="2" customFormat="1" ht="11.25">
      <c r="A239" s="35"/>
      <c r="B239" s="36"/>
      <c r="C239" s="37"/>
      <c r="D239" s="205" t="s">
        <v>155</v>
      </c>
      <c r="E239" s="37"/>
      <c r="F239" s="206" t="s">
        <v>287</v>
      </c>
      <c r="G239" s="37"/>
      <c r="H239" s="37"/>
      <c r="I239" s="202"/>
      <c r="J239" s="37"/>
      <c r="K239" s="37"/>
      <c r="L239" s="40"/>
      <c r="M239" s="203"/>
      <c r="N239" s="204"/>
      <c r="O239" s="72"/>
      <c r="P239" s="72"/>
      <c r="Q239" s="72"/>
      <c r="R239" s="72"/>
      <c r="S239" s="72"/>
      <c r="T239" s="73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155</v>
      </c>
      <c r="AU239" s="18" t="s">
        <v>83</v>
      </c>
    </row>
    <row r="240" spans="1:65" s="14" customFormat="1" ht="11.25">
      <c r="B240" s="217"/>
      <c r="C240" s="218"/>
      <c r="D240" s="200" t="s">
        <v>157</v>
      </c>
      <c r="E240" s="219" t="s">
        <v>1</v>
      </c>
      <c r="F240" s="220" t="s">
        <v>288</v>
      </c>
      <c r="G240" s="218"/>
      <c r="H240" s="221">
        <v>16741.812000000002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157</v>
      </c>
      <c r="AU240" s="227" t="s">
        <v>83</v>
      </c>
      <c r="AV240" s="14" t="s">
        <v>83</v>
      </c>
      <c r="AW240" s="14" t="s">
        <v>30</v>
      </c>
      <c r="AX240" s="14" t="s">
        <v>73</v>
      </c>
      <c r="AY240" s="227" t="s">
        <v>146</v>
      </c>
    </row>
    <row r="241" spans="1:65" s="15" customFormat="1" ht="11.25">
      <c r="B241" s="228"/>
      <c r="C241" s="229"/>
      <c r="D241" s="200" t="s">
        <v>157</v>
      </c>
      <c r="E241" s="230" t="s">
        <v>1</v>
      </c>
      <c r="F241" s="231" t="s">
        <v>160</v>
      </c>
      <c r="G241" s="229"/>
      <c r="H241" s="232">
        <v>16741.812000000002</v>
      </c>
      <c r="I241" s="233"/>
      <c r="J241" s="229"/>
      <c r="K241" s="229"/>
      <c r="L241" s="234"/>
      <c r="M241" s="235"/>
      <c r="N241" s="236"/>
      <c r="O241" s="236"/>
      <c r="P241" s="236"/>
      <c r="Q241" s="236"/>
      <c r="R241" s="236"/>
      <c r="S241" s="236"/>
      <c r="T241" s="237"/>
      <c r="AT241" s="238" t="s">
        <v>157</v>
      </c>
      <c r="AU241" s="238" t="s">
        <v>83</v>
      </c>
      <c r="AV241" s="15" t="s">
        <v>153</v>
      </c>
      <c r="AW241" s="15" t="s">
        <v>30</v>
      </c>
      <c r="AX241" s="15" t="s">
        <v>81</v>
      </c>
      <c r="AY241" s="238" t="s">
        <v>146</v>
      </c>
    </row>
    <row r="242" spans="1:65" s="2" customFormat="1" ht="16.5" customHeight="1">
      <c r="A242" s="35"/>
      <c r="B242" s="36"/>
      <c r="C242" s="187" t="s">
        <v>205</v>
      </c>
      <c r="D242" s="187" t="s">
        <v>148</v>
      </c>
      <c r="E242" s="188" t="s">
        <v>289</v>
      </c>
      <c r="F242" s="189" t="s">
        <v>290</v>
      </c>
      <c r="G242" s="190" t="s">
        <v>164</v>
      </c>
      <c r="H242" s="191">
        <v>881.14800000000002</v>
      </c>
      <c r="I242" s="192"/>
      <c r="J242" s="193">
        <f>ROUND(I242*H242,2)</f>
        <v>0</v>
      </c>
      <c r="K242" s="189" t="s">
        <v>152</v>
      </c>
      <c r="L242" s="40"/>
      <c r="M242" s="194" t="s">
        <v>1</v>
      </c>
      <c r="N242" s="195" t="s">
        <v>38</v>
      </c>
      <c r="O242" s="72"/>
      <c r="P242" s="196">
        <f>O242*H242</f>
        <v>0</v>
      </c>
      <c r="Q242" s="196">
        <v>0</v>
      </c>
      <c r="R242" s="196">
        <f>Q242*H242</f>
        <v>0</v>
      </c>
      <c r="S242" s="196">
        <v>0</v>
      </c>
      <c r="T242" s="19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8" t="s">
        <v>153</v>
      </c>
      <c r="AT242" s="198" t="s">
        <v>148</v>
      </c>
      <c r="AU242" s="198" t="s">
        <v>83</v>
      </c>
      <c r="AY242" s="18" t="s">
        <v>146</v>
      </c>
      <c r="BE242" s="199">
        <f>IF(N242="základní",J242,0)</f>
        <v>0</v>
      </c>
      <c r="BF242" s="199">
        <f>IF(N242="snížená",J242,0)</f>
        <v>0</v>
      </c>
      <c r="BG242" s="199">
        <f>IF(N242="zákl. přenesená",J242,0)</f>
        <v>0</v>
      </c>
      <c r="BH242" s="199">
        <f>IF(N242="sníž. přenesená",J242,0)</f>
        <v>0</v>
      </c>
      <c r="BI242" s="199">
        <f>IF(N242="nulová",J242,0)</f>
        <v>0</v>
      </c>
      <c r="BJ242" s="18" t="s">
        <v>81</v>
      </c>
      <c r="BK242" s="199">
        <f>ROUND(I242*H242,2)</f>
        <v>0</v>
      </c>
      <c r="BL242" s="18" t="s">
        <v>153</v>
      </c>
      <c r="BM242" s="198" t="s">
        <v>291</v>
      </c>
    </row>
    <row r="243" spans="1:65" s="2" customFormat="1" ht="11.25">
      <c r="A243" s="35"/>
      <c r="B243" s="36"/>
      <c r="C243" s="37"/>
      <c r="D243" s="200" t="s">
        <v>154</v>
      </c>
      <c r="E243" s="37"/>
      <c r="F243" s="201" t="s">
        <v>290</v>
      </c>
      <c r="G243" s="37"/>
      <c r="H243" s="37"/>
      <c r="I243" s="202"/>
      <c r="J243" s="37"/>
      <c r="K243" s="37"/>
      <c r="L243" s="40"/>
      <c r="M243" s="203"/>
      <c r="N243" s="204"/>
      <c r="O243" s="72"/>
      <c r="P243" s="72"/>
      <c r="Q243" s="72"/>
      <c r="R243" s="72"/>
      <c r="S243" s="72"/>
      <c r="T243" s="73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154</v>
      </c>
      <c r="AU243" s="18" t="s">
        <v>83</v>
      </c>
    </row>
    <row r="244" spans="1:65" s="2" customFormat="1" ht="11.25">
      <c r="A244" s="35"/>
      <c r="B244" s="36"/>
      <c r="C244" s="37"/>
      <c r="D244" s="205" t="s">
        <v>155</v>
      </c>
      <c r="E244" s="37"/>
      <c r="F244" s="206" t="s">
        <v>292</v>
      </c>
      <c r="G244" s="37"/>
      <c r="H244" s="37"/>
      <c r="I244" s="202"/>
      <c r="J244" s="37"/>
      <c r="K244" s="37"/>
      <c r="L244" s="40"/>
      <c r="M244" s="203"/>
      <c r="N244" s="204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155</v>
      </c>
      <c r="AU244" s="18" t="s">
        <v>83</v>
      </c>
    </row>
    <row r="245" spans="1:65" s="2" customFormat="1" ht="33" customHeight="1">
      <c r="A245" s="35"/>
      <c r="B245" s="36"/>
      <c r="C245" s="187" t="s">
        <v>293</v>
      </c>
      <c r="D245" s="187" t="s">
        <v>148</v>
      </c>
      <c r="E245" s="188" t="s">
        <v>294</v>
      </c>
      <c r="F245" s="189" t="s">
        <v>295</v>
      </c>
      <c r="G245" s="190" t="s">
        <v>164</v>
      </c>
      <c r="H245" s="191">
        <v>881.14800000000002</v>
      </c>
      <c r="I245" s="192"/>
      <c r="J245" s="193">
        <f>ROUND(I245*H245,2)</f>
        <v>0</v>
      </c>
      <c r="K245" s="189" t="s">
        <v>152</v>
      </c>
      <c r="L245" s="40"/>
      <c r="M245" s="194" t="s">
        <v>1</v>
      </c>
      <c r="N245" s="195" t="s">
        <v>38</v>
      </c>
      <c r="O245" s="72"/>
      <c r="P245" s="196">
        <f>O245*H245</f>
        <v>0</v>
      </c>
      <c r="Q245" s="196">
        <v>0</v>
      </c>
      <c r="R245" s="196">
        <f>Q245*H245</f>
        <v>0</v>
      </c>
      <c r="S245" s="196">
        <v>0</v>
      </c>
      <c r="T245" s="19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8" t="s">
        <v>153</v>
      </c>
      <c r="AT245" s="198" t="s">
        <v>148</v>
      </c>
      <c r="AU245" s="198" t="s">
        <v>83</v>
      </c>
      <c r="AY245" s="18" t="s">
        <v>146</v>
      </c>
      <c r="BE245" s="199">
        <f>IF(N245="základní",J245,0)</f>
        <v>0</v>
      </c>
      <c r="BF245" s="199">
        <f>IF(N245="snížená",J245,0)</f>
        <v>0</v>
      </c>
      <c r="BG245" s="199">
        <f>IF(N245="zákl. přenesená",J245,0)</f>
        <v>0</v>
      </c>
      <c r="BH245" s="199">
        <f>IF(N245="sníž. přenesená",J245,0)</f>
        <v>0</v>
      </c>
      <c r="BI245" s="199">
        <f>IF(N245="nulová",J245,0)</f>
        <v>0</v>
      </c>
      <c r="BJ245" s="18" t="s">
        <v>81</v>
      </c>
      <c r="BK245" s="199">
        <f>ROUND(I245*H245,2)</f>
        <v>0</v>
      </c>
      <c r="BL245" s="18" t="s">
        <v>153</v>
      </c>
      <c r="BM245" s="198" t="s">
        <v>296</v>
      </c>
    </row>
    <row r="246" spans="1:65" s="2" customFormat="1" ht="19.5">
      <c r="A246" s="35"/>
      <c r="B246" s="36"/>
      <c r="C246" s="37"/>
      <c r="D246" s="200" t="s">
        <v>154</v>
      </c>
      <c r="E246" s="37"/>
      <c r="F246" s="201" t="s">
        <v>295</v>
      </c>
      <c r="G246" s="37"/>
      <c r="H246" s="37"/>
      <c r="I246" s="202"/>
      <c r="J246" s="37"/>
      <c r="K246" s="37"/>
      <c r="L246" s="40"/>
      <c r="M246" s="203"/>
      <c r="N246" s="204"/>
      <c r="O246" s="72"/>
      <c r="P246" s="72"/>
      <c r="Q246" s="72"/>
      <c r="R246" s="72"/>
      <c r="S246" s="72"/>
      <c r="T246" s="73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154</v>
      </c>
      <c r="AU246" s="18" t="s">
        <v>83</v>
      </c>
    </row>
    <row r="247" spans="1:65" s="2" customFormat="1" ht="11.25">
      <c r="A247" s="35"/>
      <c r="B247" s="36"/>
      <c r="C247" s="37"/>
      <c r="D247" s="205" t="s">
        <v>155</v>
      </c>
      <c r="E247" s="37"/>
      <c r="F247" s="206" t="s">
        <v>297</v>
      </c>
      <c r="G247" s="37"/>
      <c r="H247" s="37"/>
      <c r="I247" s="202"/>
      <c r="J247" s="37"/>
      <c r="K247" s="37"/>
      <c r="L247" s="40"/>
      <c r="M247" s="203"/>
      <c r="N247" s="204"/>
      <c r="O247" s="72"/>
      <c r="P247" s="72"/>
      <c r="Q247" s="72"/>
      <c r="R247" s="72"/>
      <c r="S247" s="72"/>
      <c r="T247" s="73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155</v>
      </c>
      <c r="AU247" s="18" t="s">
        <v>83</v>
      </c>
    </row>
    <row r="248" spans="1:65" s="12" customFormat="1" ht="25.9" customHeight="1">
      <c r="B248" s="171"/>
      <c r="C248" s="172"/>
      <c r="D248" s="173" t="s">
        <v>72</v>
      </c>
      <c r="E248" s="174" t="s">
        <v>298</v>
      </c>
      <c r="F248" s="174" t="s">
        <v>299</v>
      </c>
      <c r="G248" s="172"/>
      <c r="H248" s="172"/>
      <c r="I248" s="175"/>
      <c r="J248" s="176">
        <f>BK248</f>
        <v>0</v>
      </c>
      <c r="K248" s="172"/>
      <c r="L248" s="177"/>
      <c r="M248" s="178"/>
      <c r="N248" s="179"/>
      <c r="O248" s="179"/>
      <c r="P248" s="180">
        <f>P249+P256+P284+P287+P300+P319</f>
        <v>0</v>
      </c>
      <c r="Q248" s="179"/>
      <c r="R248" s="180">
        <f>R249+R256+R284+R287+R300+R319</f>
        <v>0</v>
      </c>
      <c r="S248" s="179"/>
      <c r="T248" s="181">
        <f>T249+T256+T284+T287+T300+T319</f>
        <v>0</v>
      </c>
      <c r="AR248" s="182" t="s">
        <v>83</v>
      </c>
      <c r="AT248" s="183" t="s">
        <v>72</v>
      </c>
      <c r="AU248" s="183" t="s">
        <v>73</v>
      </c>
      <c r="AY248" s="182" t="s">
        <v>146</v>
      </c>
      <c r="BK248" s="184">
        <f>BK249+BK256+BK284+BK287+BK300+BK319</f>
        <v>0</v>
      </c>
    </row>
    <row r="249" spans="1:65" s="12" customFormat="1" ht="22.9" customHeight="1">
      <c r="B249" s="171"/>
      <c r="C249" s="172"/>
      <c r="D249" s="173" t="s">
        <v>72</v>
      </c>
      <c r="E249" s="185" t="s">
        <v>300</v>
      </c>
      <c r="F249" s="185" t="s">
        <v>301</v>
      </c>
      <c r="G249" s="172"/>
      <c r="H249" s="172"/>
      <c r="I249" s="175"/>
      <c r="J249" s="186">
        <f>BK249</f>
        <v>0</v>
      </c>
      <c r="K249" s="172"/>
      <c r="L249" s="177"/>
      <c r="M249" s="178"/>
      <c r="N249" s="179"/>
      <c r="O249" s="179"/>
      <c r="P249" s="180">
        <f>SUM(P250:P255)</f>
        <v>0</v>
      </c>
      <c r="Q249" s="179"/>
      <c r="R249" s="180">
        <f>SUM(R250:R255)</f>
        <v>0</v>
      </c>
      <c r="S249" s="179"/>
      <c r="T249" s="181">
        <f>SUM(T250:T255)</f>
        <v>0</v>
      </c>
      <c r="AR249" s="182" t="s">
        <v>83</v>
      </c>
      <c r="AT249" s="183" t="s">
        <v>72</v>
      </c>
      <c r="AU249" s="183" t="s">
        <v>81</v>
      </c>
      <c r="AY249" s="182" t="s">
        <v>146</v>
      </c>
      <c r="BK249" s="184">
        <f>SUM(BK250:BK255)</f>
        <v>0</v>
      </c>
    </row>
    <row r="250" spans="1:65" s="2" customFormat="1" ht="21.75" customHeight="1">
      <c r="A250" s="35"/>
      <c r="B250" s="36"/>
      <c r="C250" s="187" t="s">
        <v>218</v>
      </c>
      <c r="D250" s="187" t="s">
        <v>148</v>
      </c>
      <c r="E250" s="188" t="s">
        <v>302</v>
      </c>
      <c r="F250" s="189" t="s">
        <v>303</v>
      </c>
      <c r="G250" s="190" t="s">
        <v>170</v>
      </c>
      <c r="H250" s="191">
        <v>132.25</v>
      </c>
      <c r="I250" s="192"/>
      <c r="J250" s="193">
        <f>ROUND(I250*H250,2)</f>
        <v>0</v>
      </c>
      <c r="K250" s="189" t="s">
        <v>152</v>
      </c>
      <c r="L250" s="40"/>
      <c r="M250" s="194" t="s">
        <v>1</v>
      </c>
      <c r="N250" s="195" t="s">
        <v>38</v>
      </c>
      <c r="O250" s="72"/>
      <c r="P250" s="196">
        <f>O250*H250</f>
        <v>0</v>
      </c>
      <c r="Q250" s="196">
        <v>0</v>
      </c>
      <c r="R250" s="196">
        <f>Q250*H250</f>
        <v>0</v>
      </c>
      <c r="S250" s="196">
        <v>0</v>
      </c>
      <c r="T250" s="19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8" t="s">
        <v>199</v>
      </c>
      <c r="AT250" s="198" t="s">
        <v>148</v>
      </c>
      <c r="AU250" s="198" t="s">
        <v>83</v>
      </c>
      <c r="AY250" s="18" t="s">
        <v>146</v>
      </c>
      <c r="BE250" s="199">
        <f>IF(N250="základní",J250,0)</f>
        <v>0</v>
      </c>
      <c r="BF250" s="199">
        <f>IF(N250="snížená",J250,0)</f>
        <v>0</v>
      </c>
      <c r="BG250" s="199">
        <f>IF(N250="zákl. přenesená",J250,0)</f>
        <v>0</v>
      </c>
      <c r="BH250" s="199">
        <f>IF(N250="sníž. přenesená",J250,0)</f>
        <v>0</v>
      </c>
      <c r="BI250" s="199">
        <f>IF(N250="nulová",J250,0)</f>
        <v>0</v>
      </c>
      <c r="BJ250" s="18" t="s">
        <v>81</v>
      </c>
      <c r="BK250" s="199">
        <f>ROUND(I250*H250,2)</f>
        <v>0</v>
      </c>
      <c r="BL250" s="18" t="s">
        <v>199</v>
      </c>
      <c r="BM250" s="198" t="s">
        <v>304</v>
      </c>
    </row>
    <row r="251" spans="1:65" s="2" customFormat="1" ht="11.25">
      <c r="A251" s="35"/>
      <c r="B251" s="36"/>
      <c r="C251" s="37"/>
      <c r="D251" s="200" t="s">
        <v>154</v>
      </c>
      <c r="E251" s="37"/>
      <c r="F251" s="201" t="s">
        <v>303</v>
      </c>
      <c r="G251" s="37"/>
      <c r="H251" s="37"/>
      <c r="I251" s="202"/>
      <c r="J251" s="37"/>
      <c r="K251" s="37"/>
      <c r="L251" s="40"/>
      <c r="M251" s="203"/>
      <c r="N251" s="204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154</v>
      </c>
      <c r="AU251" s="18" t="s">
        <v>83</v>
      </c>
    </row>
    <row r="252" spans="1:65" s="2" customFormat="1" ht="11.25">
      <c r="A252" s="35"/>
      <c r="B252" s="36"/>
      <c r="C252" s="37"/>
      <c r="D252" s="205" t="s">
        <v>155</v>
      </c>
      <c r="E252" s="37"/>
      <c r="F252" s="206" t="s">
        <v>305</v>
      </c>
      <c r="G252" s="37"/>
      <c r="H252" s="37"/>
      <c r="I252" s="202"/>
      <c r="J252" s="37"/>
      <c r="K252" s="37"/>
      <c r="L252" s="40"/>
      <c r="M252" s="203"/>
      <c r="N252" s="204"/>
      <c r="O252" s="72"/>
      <c r="P252" s="72"/>
      <c r="Q252" s="72"/>
      <c r="R252" s="72"/>
      <c r="S252" s="72"/>
      <c r="T252" s="73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155</v>
      </c>
      <c r="AU252" s="18" t="s">
        <v>83</v>
      </c>
    </row>
    <row r="253" spans="1:65" s="13" customFormat="1" ht="11.25">
      <c r="B253" s="207"/>
      <c r="C253" s="208"/>
      <c r="D253" s="200" t="s">
        <v>157</v>
      </c>
      <c r="E253" s="209" t="s">
        <v>1</v>
      </c>
      <c r="F253" s="210" t="s">
        <v>306</v>
      </c>
      <c r="G253" s="208"/>
      <c r="H253" s="209" t="s">
        <v>1</v>
      </c>
      <c r="I253" s="211"/>
      <c r="J253" s="208"/>
      <c r="K253" s="208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157</v>
      </c>
      <c r="AU253" s="216" t="s">
        <v>83</v>
      </c>
      <c r="AV253" s="13" t="s">
        <v>81</v>
      </c>
      <c r="AW253" s="13" t="s">
        <v>30</v>
      </c>
      <c r="AX253" s="13" t="s">
        <v>73</v>
      </c>
      <c r="AY253" s="216" t="s">
        <v>146</v>
      </c>
    </row>
    <row r="254" spans="1:65" s="14" customFormat="1" ht="11.25">
      <c r="B254" s="217"/>
      <c r="C254" s="218"/>
      <c r="D254" s="200" t="s">
        <v>157</v>
      </c>
      <c r="E254" s="219" t="s">
        <v>1</v>
      </c>
      <c r="F254" s="220" t="s">
        <v>307</v>
      </c>
      <c r="G254" s="218"/>
      <c r="H254" s="221">
        <v>132.25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157</v>
      </c>
      <c r="AU254" s="227" t="s">
        <v>83</v>
      </c>
      <c r="AV254" s="14" t="s">
        <v>83</v>
      </c>
      <c r="AW254" s="14" t="s">
        <v>30</v>
      </c>
      <c r="AX254" s="14" t="s">
        <v>73</v>
      </c>
      <c r="AY254" s="227" t="s">
        <v>146</v>
      </c>
    </row>
    <row r="255" spans="1:65" s="15" customFormat="1" ht="11.25">
      <c r="B255" s="228"/>
      <c r="C255" s="229"/>
      <c r="D255" s="200" t="s">
        <v>157</v>
      </c>
      <c r="E255" s="230" t="s">
        <v>1</v>
      </c>
      <c r="F255" s="231" t="s">
        <v>160</v>
      </c>
      <c r="G255" s="229"/>
      <c r="H255" s="232">
        <v>132.25</v>
      </c>
      <c r="I255" s="233"/>
      <c r="J255" s="229"/>
      <c r="K255" s="229"/>
      <c r="L255" s="234"/>
      <c r="M255" s="235"/>
      <c r="N255" s="236"/>
      <c r="O255" s="236"/>
      <c r="P255" s="236"/>
      <c r="Q255" s="236"/>
      <c r="R255" s="236"/>
      <c r="S255" s="236"/>
      <c r="T255" s="237"/>
      <c r="AT255" s="238" t="s">
        <v>157</v>
      </c>
      <c r="AU255" s="238" t="s">
        <v>83</v>
      </c>
      <c r="AV255" s="15" t="s">
        <v>153</v>
      </c>
      <c r="AW255" s="15" t="s">
        <v>30</v>
      </c>
      <c r="AX255" s="15" t="s">
        <v>81</v>
      </c>
      <c r="AY255" s="238" t="s">
        <v>146</v>
      </c>
    </row>
    <row r="256" spans="1:65" s="12" customFormat="1" ht="22.9" customHeight="1">
      <c r="B256" s="171"/>
      <c r="C256" s="172"/>
      <c r="D256" s="173" t="s">
        <v>72</v>
      </c>
      <c r="E256" s="185" t="s">
        <v>308</v>
      </c>
      <c r="F256" s="185" t="s">
        <v>309</v>
      </c>
      <c r="G256" s="172"/>
      <c r="H256" s="172"/>
      <c r="I256" s="175"/>
      <c r="J256" s="186">
        <f>BK256</f>
        <v>0</v>
      </c>
      <c r="K256" s="172"/>
      <c r="L256" s="177"/>
      <c r="M256" s="178"/>
      <c r="N256" s="179"/>
      <c r="O256" s="179"/>
      <c r="P256" s="180">
        <f>SUM(P257:P283)</f>
        <v>0</v>
      </c>
      <c r="Q256" s="179"/>
      <c r="R256" s="180">
        <f>SUM(R257:R283)</f>
        <v>0</v>
      </c>
      <c r="S256" s="179"/>
      <c r="T256" s="181">
        <f>SUM(T257:T283)</f>
        <v>0</v>
      </c>
      <c r="AR256" s="182" t="s">
        <v>83</v>
      </c>
      <c r="AT256" s="183" t="s">
        <v>72</v>
      </c>
      <c r="AU256" s="183" t="s">
        <v>81</v>
      </c>
      <c r="AY256" s="182" t="s">
        <v>146</v>
      </c>
      <c r="BK256" s="184">
        <f>SUM(BK257:BK283)</f>
        <v>0</v>
      </c>
    </row>
    <row r="257" spans="1:65" s="2" customFormat="1" ht="66.75" customHeight="1">
      <c r="A257" s="35"/>
      <c r="B257" s="36"/>
      <c r="C257" s="187" t="s">
        <v>7</v>
      </c>
      <c r="D257" s="187" t="s">
        <v>148</v>
      </c>
      <c r="E257" s="188" t="s">
        <v>310</v>
      </c>
      <c r="F257" s="189" t="s">
        <v>311</v>
      </c>
      <c r="G257" s="190" t="s">
        <v>261</v>
      </c>
      <c r="H257" s="191">
        <v>1</v>
      </c>
      <c r="I257" s="192"/>
      <c r="J257" s="193">
        <f>ROUND(I257*H257,2)</f>
        <v>0</v>
      </c>
      <c r="K257" s="189" t="s">
        <v>312</v>
      </c>
      <c r="L257" s="40"/>
      <c r="M257" s="194" t="s">
        <v>1</v>
      </c>
      <c r="N257" s="195" t="s">
        <v>38</v>
      </c>
      <c r="O257" s="72"/>
      <c r="P257" s="196">
        <f>O257*H257</f>
        <v>0</v>
      </c>
      <c r="Q257" s="196">
        <v>0</v>
      </c>
      <c r="R257" s="196">
        <f>Q257*H257</f>
        <v>0</v>
      </c>
      <c r="S257" s="196">
        <v>0</v>
      </c>
      <c r="T257" s="19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98" t="s">
        <v>199</v>
      </c>
      <c r="AT257" s="198" t="s">
        <v>148</v>
      </c>
      <c r="AU257" s="198" t="s">
        <v>83</v>
      </c>
      <c r="AY257" s="18" t="s">
        <v>146</v>
      </c>
      <c r="BE257" s="199">
        <f>IF(N257="základní",J257,0)</f>
        <v>0</v>
      </c>
      <c r="BF257" s="199">
        <f>IF(N257="snížená",J257,0)</f>
        <v>0</v>
      </c>
      <c r="BG257" s="199">
        <f>IF(N257="zákl. přenesená",J257,0)</f>
        <v>0</v>
      </c>
      <c r="BH257" s="199">
        <f>IF(N257="sníž. přenesená",J257,0)</f>
        <v>0</v>
      </c>
      <c r="BI257" s="199">
        <f>IF(N257="nulová",J257,0)</f>
        <v>0</v>
      </c>
      <c r="BJ257" s="18" t="s">
        <v>81</v>
      </c>
      <c r="BK257" s="199">
        <f>ROUND(I257*H257,2)</f>
        <v>0</v>
      </c>
      <c r="BL257" s="18" t="s">
        <v>199</v>
      </c>
      <c r="BM257" s="198" t="s">
        <v>313</v>
      </c>
    </row>
    <row r="258" spans="1:65" s="2" customFormat="1" ht="48.75">
      <c r="A258" s="35"/>
      <c r="B258" s="36"/>
      <c r="C258" s="37"/>
      <c r="D258" s="200" t="s">
        <v>154</v>
      </c>
      <c r="E258" s="37"/>
      <c r="F258" s="201" t="s">
        <v>311</v>
      </c>
      <c r="G258" s="37"/>
      <c r="H258" s="37"/>
      <c r="I258" s="202"/>
      <c r="J258" s="37"/>
      <c r="K258" s="37"/>
      <c r="L258" s="40"/>
      <c r="M258" s="203"/>
      <c r="N258" s="204"/>
      <c r="O258" s="72"/>
      <c r="P258" s="72"/>
      <c r="Q258" s="72"/>
      <c r="R258" s="72"/>
      <c r="S258" s="72"/>
      <c r="T258" s="73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154</v>
      </c>
      <c r="AU258" s="18" t="s">
        <v>83</v>
      </c>
    </row>
    <row r="259" spans="1:65" s="2" customFormat="1" ht="24.2" customHeight="1">
      <c r="A259" s="35"/>
      <c r="B259" s="36"/>
      <c r="C259" s="187" t="s">
        <v>225</v>
      </c>
      <c r="D259" s="187" t="s">
        <v>148</v>
      </c>
      <c r="E259" s="188" t="s">
        <v>314</v>
      </c>
      <c r="F259" s="189" t="s">
        <v>315</v>
      </c>
      <c r="G259" s="190" t="s">
        <v>261</v>
      </c>
      <c r="H259" s="191">
        <v>1</v>
      </c>
      <c r="I259" s="192"/>
      <c r="J259" s="193">
        <f>ROUND(I259*H259,2)</f>
        <v>0</v>
      </c>
      <c r="K259" s="189" t="s">
        <v>312</v>
      </c>
      <c r="L259" s="40"/>
      <c r="M259" s="194" t="s">
        <v>1</v>
      </c>
      <c r="N259" s="195" t="s">
        <v>38</v>
      </c>
      <c r="O259" s="72"/>
      <c r="P259" s="196">
        <f>O259*H259</f>
        <v>0</v>
      </c>
      <c r="Q259" s="196">
        <v>0</v>
      </c>
      <c r="R259" s="196">
        <f>Q259*H259</f>
        <v>0</v>
      </c>
      <c r="S259" s="196">
        <v>0</v>
      </c>
      <c r="T259" s="19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8" t="s">
        <v>199</v>
      </c>
      <c r="AT259" s="198" t="s">
        <v>148</v>
      </c>
      <c r="AU259" s="198" t="s">
        <v>83</v>
      </c>
      <c r="AY259" s="18" t="s">
        <v>146</v>
      </c>
      <c r="BE259" s="199">
        <f>IF(N259="základní",J259,0)</f>
        <v>0</v>
      </c>
      <c r="BF259" s="199">
        <f>IF(N259="snížená",J259,0)</f>
        <v>0</v>
      </c>
      <c r="BG259" s="199">
        <f>IF(N259="zákl. přenesená",J259,0)</f>
        <v>0</v>
      </c>
      <c r="BH259" s="199">
        <f>IF(N259="sníž. přenesená",J259,0)</f>
        <v>0</v>
      </c>
      <c r="BI259" s="199">
        <f>IF(N259="nulová",J259,0)</f>
        <v>0</v>
      </c>
      <c r="BJ259" s="18" t="s">
        <v>81</v>
      </c>
      <c r="BK259" s="199">
        <f>ROUND(I259*H259,2)</f>
        <v>0</v>
      </c>
      <c r="BL259" s="18" t="s">
        <v>199</v>
      </c>
      <c r="BM259" s="198" t="s">
        <v>316</v>
      </c>
    </row>
    <row r="260" spans="1:65" s="2" customFormat="1" ht="19.5">
      <c r="A260" s="35"/>
      <c r="B260" s="36"/>
      <c r="C260" s="37"/>
      <c r="D260" s="200" t="s">
        <v>154</v>
      </c>
      <c r="E260" s="37"/>
      <c r="F260" s="201" t="s">
        <v>315</v>
      </c>
      <c r="G260" s="37"/>
      <c r="H260" s="37"/>
      <c r="I260" s="202"/>
      <c r="J260" s="37"/>
      <c r="K260" s="37"/>
      <c r="L260" s="40"/>
      <c r="M260" s="203"/>
      <c r="N260" s="204"/>
      <c r="O260" s="72"/>
      <c r="P260" s="72"/>
      <c r="Q260" s="72"/>
      <c r="R260" s="72"/>
      <c r="S260" s="72"/>
      <c r="T260" s="73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154</v>
      </c>
      <c r="AU260" s="18" t="s">
        <v>83</v>
      </c>
    </row>
    <row r="261" spans="1:65" s="2" customFormat="1" ht="24.2" customHeight="1">
      <c r="A261" s="35"/>
      <c r="B261" s="36"/>
      <c r="C261" s="187" t="s">
        <v>317</v>
      </c>
      <c r="D261" s="187" t="s">
        <v>148</v>
      </c>
      <c r="E261" s="188" t="s">
        <v>318</v>
      </c>
      <c r="F261" s="189" t="s">
        <v>319</v>
      </c>
      <c r="G261" s="190" t="s">
        <v>320</v>
      </c>
      <c r="H261" s="191">
        <v>35</v>
      </c>
      <c r="I261" s="192"/>
      <c r="J261" s="193">
        <f>ROUND(I261*H261,2)</f>
        <v>0</v>
      </c>
      <c r="K261" s="189" t="s">
        <v>152</v>
      </c>
      <c r="L261" s="40"/>
      <c r="M261" s="194" t="s">
        <v>1</v>
      </c>
      <c r="N261" s="195" t="s">
        <v>38</v>
      </c>
      <c r="O261" s="72"/>
      <c r="P261" s="196">
        <f>O261*H261</f>
        <v>0</v>
      </c>
      <c r="Q261" s="196">
        <v>0</v>
      </c>
      <c r="R261" s="196">
        <f>Q261*H261</f>
        <v>0</v>
      </c>
      <c r="S261" s="196">
        <v>0</v>
      </c>
      <c r="T261" s="19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8" t="s">
        <v>199</v>
      </c>
      <c r="AT261" s="198" t="s">
        <v>148</v>
      </c>
      <c r="AU261" s="198" t="s">
        <v>83</v>
      </c>
      <c r="AY261" s="18" t="s">
        <v>146</v>
      </c>
      <c r="BE261" s="199">
        <f>IF(N261="základní",J261,0)</f>
        <v>0</v>
      </c>
      <c r="BF261" s="199">
        <f>IF(N261="snížená",J261,0)</f>
        <v>0</v>
      </c>
      <c r="BG261" s="199">
        <f>IF(N261="zákl. přenesená",J261,0)</f>
        <v>0</v>
      </c>
      <c r="BH261" s="199">
        <f>IF(N261="sníž. přenesená",J261,0)</f>
        <v>0</v>
      </c>
      <c r="BI261" s="199">
        <f>IF(N261="nulová",J261,0)</f>
        <v>0</v>
      </c>
      <c r="BJ261" s="18" t="s">
        <v>81</v>
      </c>
      <c r="BK261" s="199">
        <f>ROUND(I261*H261,2)</f>
        <v>0</v>
      </c>
      <c r="BL261" s="18" t="s">
        <v>199</v>
      </c>
      <c r="BM261" s="198" t="s">
        <v>321</v>
      </c>
    </row>
    <row r="262" spans="1:65" s="2" customFormat="1" ht="19.5">
      <c r="A262" s="35"/>
      <c r="B262" s="36"/>
      <c r="C262" s="37"/>
      <c r="D262" s="200" t="s">
        <v>154</v>
      </c>
      <c r="E262" s="37"/>
      <c r="F262" s="201" t="s">
        <v>319</v>
      </c>
      <c r="G262" s="37"/>
      <c r="H262" s="37"/>
      <c r="I262" s="202"/>
      <c r="J262" s="37"/>
      <c r="K262" s="37"/>
      <c r="L262" s="40"/>
      <c r="M262" s="203"/>
      <c r="N262" s="204"/>
      <c r="O262" s="72"/>
      <c r="P262" s="72"/>
      <c r="Q262" s="72"/>
      <c r="R262" s="72"/>
      <c r="S262" s="72"/>
      <c r="T262" s="73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154</v>
      </c>
      <c r="AU262" s="18" t="s">
        <v>83</v>
      </c>
    </row>
    <row r="263" spans="1:65" s="2" customFormat="1" ht="11.25">
      <c r="A263" s="35"/>
      <c r="B263" s="36"/>
      <c r="C263" s="37"/>
      <c r="D263" s="205" t="s">
        <v>155</v>
      </c>
      <c r="E263" s="37"/>
      <c r="F263" s="206" t="s">
        <v>322</v>
      </c>
      <c r="G263" s="37"/>
      <c r="H263" s="37"/>
      <c r="I263" s="202"/>
      <c r="J263" s="37"/>
      <c r="K263" s="37"/>
      <c r="L263" s="40"/>
      <c r="M263" s="203"/>
      <c r="N263" s="204"/>
      <c r="O263" s="72"/>
      <c r="P263" s="72"/>
      <c r="Q263" s="72"/>
      <c r="R263" s="72"/>
      <c r="S263" s="72"/>
      <c r="T263" s="73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155</v>
      </c>
      <c r="AU263" s="18" t="s">
        <v>83</v>
      </c>
    </row>
    <row r="264" spans="1:65" s="13" customFormat="1" ht="11.25">
      <c r="B264" s="207"/>
      <c r="C264" s="208"/>
      <c r="D264" s="200" t="s">
        <v>157</v>
      </c>
      <c r="E264" s="209" t="s">
        <v>1</v>
      </c>
      <c r="F264" s="210" t="s">
        <v>323</v>
      </c>
      <c r="G264" s="208"/>
      <c r="H264" s="209" t="s">
        <v>1</v>
      </c>
      <c r="I264" s="211"/>
      <c r="J264" s="208"/>
      <c r="K264" s="208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157</v>
      </c>
      <c r="AU264" s="216" t="s">
        <v>83</v>
      </c>
      <c r="AV264" s="13" t="s">
        <v>81</v>
      </c>
      <c r="AW264" s="13" t="s">
        <v>30</v>
      </c>
      <c r="AX264" s="13" t="s">
        <v>73</v>
      </c>
      <c r="AY264" s="216" t="s">
        <v>146</v>
      </c>
    </row>
    <row r="265" spans="1:65" s="14" customFormat="1" ht="11.25">
      <c r="B265" s="217"/>
      <c r="C265" s="218"/>
      <c r="D265" s="200" t="s">
        <v>157</v>
      </c>
      <c r="E265" s="219" t="s">
        <v>1</v>
      </c>
      <c r="F265" s="220" t="s">
        <v>324</v>
      </c>
      <c r="G265" s="218"/>
      <c r="H265" s="221">
        <v>35</v>
      </c>
      <c r="I265" s="222"/>
      <c r="J265" s="218"/>
      <c r="K265" s="218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157</v>
      </c>
      <c r="AU265" s="227" t="s">
        <v>83</v>
      </c>
      <c r="AV265" s="14" t="s">
        <v>83</v>
      </c>
      <c r="AW265" s="14" t="s">
        <v>30</v>
      </c>
      <c r="AX265" s="14" t="s">
        <v>73</v>
      </c>
      <c r="AY265" s="227" t="s">
        <v>146</v>
      </c>
    </row>
    <row r="266" spans="1:65" s="15" customFormat="1" ht="11.25">
      <c r="B266" s="228"/>
      <c r="C266" s="229"/>
      <c r="D266" s="200" t="s">
        <v>157</v>
      </c>
      <c r="E266" s="230" t="s">
        <v>1</v>
      </c>
      <c r="F266" s="231" t="s">
        <v>160</v>
      </c>
      <c r="G266" s="229"/>
      <c r="H266" s="232">
        <v>35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AT266" s="238" t="s">
        <v>157</v>
      </c>
      <c r="AU266" s="238" t="s">
        <v>83</v>
      </c>
      <c r="AV266" s="15" t="s">
        <v>153</v>
      </c>
      <c r="AW266" s="15" t="s">
        <v>30</v>
      </c>
      <c r="AX266" s="15" t="s">
        <v>81</v>
      </c>
      <c r="AY266" s="238" t="s">
        <v>146</v>
      </c>
    </row>
    <row r="267" spans="1:65" s="2" customFormat="1" ht="16.5" customHeight="1">
      <c r="A267" s="35"/>
      <c r="B267" s="36"/>
      <c r="C267" s="187" t="s">
        <v>262</v>
      </c>
      <c r="D267" s="187" t="s">
        <v>148</v>
      </c>
      <c r="E267" s="188" t="s">
        <v>325</v>
      </c>
      <c r="F267" s="189" t="s">
        <v>326</v>
      </c>
      <c r="G267" s="190" t="s">
        <v>327</v>
      </c>
      <c r="H267" s="191">
        <v>2</v>
      </c>
      <c r="I267" s="192"/>
      <c r="J267" s="193">
        <f>ROUND(I267*H267,2)</f>
        <v>0</v>
      </c>
      <c r="K267" s="189" t="s">
        <v>152</v>
      </c>
      <c r="L267" s="40"/>
      <c r="M267" s="194" t="s">
        <v>1</v>
      </c>
      <c r="N267" s="195" t="s">
        <v>38</v>
      </c>
      <c r="O267" s="72"/>
      <c r="P267" s="196">
        <f>O267*H267</f>
        <v>0</v>
      </c>
      <c r="Q267" s="196">
        <v>0</v>
      </c>
      <c r="R267" s="196">
        <f>Q267*H267</f>
        <v>0</v>
      </c>
      <c r="S267" s="196">
        <v>0</v>
      </c>
      <c r="T267" s="19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8" t="s">
        <v>199</v>
      </c>
      <c r="AT267" s="198" t="s">
        <v>148</v>
      </c>
      <c r="AU267" s="198" t="s">
        <v>83</v>
      </c>
      <c r="AY267" s="18" t="s">
        <v>146</v>
      </c>
      <c r="BE267" s="199">
        <f>IF(N267="základní",J267,0)</f>
        <v>0</v>
      </c>
      <c r="BF267" s="199">
        <f>IF(N267="snížená",J267,0)</f>
        <v>0</v>
      </c>
      <c r="BG267" s="199">
        <f>IF(N267="zákl. přenesená",J267,0)</f>
        <v>0</v>
      </c>
      <c r="BH267" s="199">
        <f>IF(N267="sníž. přenesená",J267,0)</f>
        <v>0</v>
      </c>
      <c r="BI267" s="199">
        <f>IF(N267="nulová",J267,0)</f>
        <v>0</v>
      </c>
      <c r="BJ267" s="18" t="s">
        <v>81</v>
      </c>
      <c r="BK267" s="199">
        <f>ROUND(I267*H267,2)</f>
        <v>0</v>
      </c>
      <c r="BL267" s="18" t="s">
        <v>199</v>
      </c>
      <c r="BM267" s="198" t="s">
        <v>328</v>
      </c>
    </row>
    <row r="268" spans="1:65" s="2" customFormat="1" ht="11.25">
      <c r="A268" s="35"/>
      <c r="B268" s="36"/>
      <c r="C268" s="37"/>
      <c r="D268" s="200" t="s">
        <v>154</v>
      </c>
      <c r="E268" s="37"/>
      <c r="F268" s="201" t="s">
        <v>326</v>
      </c>
      <c r="G268" s="37"/>
      <c r="H268" s="37"/>
      <c r="I268" s="202"/>
      <c r="J268" s="37"/>
      <c r="K268" s="37"/>
      <c r="L268" s="40"/>
      <c r="M268" s="203"/>
      <c r="N268" s="204"/>
      <c r="O268" s="72"/>
      <c r="P268" s="72"/>
      <c r="Q268" s="72"/>
      <c r="R268" s="72"/>
      <c r="S268" s="72"/>
      <c r="T268" s="73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154</v>
      </c>
      <c r="AU268" s="18" t="s">
        <v>83</v>
      </c>
    </row>
    <row r="269" spans="1:65" s="2" customFormat="1" ht="11.25">
      <c r="A269" s="35"/>
      <c r="B269" s="36"/>
      <c r="C269" s="37"/>
      <c r="D269" s="205" t="s">
        <v>155</v>
      </c>
      <c r="E269" s="37"/>
      <c r="F269" s="206" t="s">
        <v>329</v>
      </c>
      <c r="G269" s="37"/>
      <c r="H269" s="37"/>
      <c r="I269" s="202"/>
      <c r="J269" s="37"/>
      <c r="K269" s="37"/>
      <c r="L269" s="40"/>
      <c r="M269" s="203"/>
      <c r="N269" s="204"/>
      <c r="O269" s="72"/>
      <c r="P269" s="72"/>
      <c r="Q269" s="72"/>
      <c r="R269" s="72"/>
      <c r="S269" s="72"/>
      <c r="T269" s="73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155</v>
      </c>
      <c r="AU269" s="18" t="s">
        <v>83</v>
      </c>
    </row>
    <row r="270" spans="1:65" s="2" customFormat="1" ht="24.2" customHeight="1">
      <c r="A270" s="35"/>
      <c r="B270" s="36"/>
      <c r="C270" s="187" t="s">
        <v>330</v>
      </c>
      <c r="D270" s="187" t="s">
        <v>148</v>
      </c>
      <c r="E270" s="188" t="s">
        <v>331</v>
      </c>
      <c r="F270" s="189" t="s">
        <v>332</v>
      </c>
      <c r="G270" s="190" t="s">
        <v>327</v>
      </c>
      <c r="H270" s="191">
        <v>1</v>
      </c>
      <c r="I270" s="192"/>
      <c r="J270" s="193">
        <f>ROUND(I270*H270,2)</f>
        <v>0</v>
      </c>
      <c r="K270" s="189" t="s">
        <v>152</v>
      </c>
      <c r="L270" s="40"/>
      <c r="M270" s="194" t="s">
        <v>1</v>
      </c>
      <c r="N270" s="195" t="s">
        <v>38</v>
      </c>
      <c r="O270" s="72"/>
      <c r="P270" s="196">
        <f>O270*H270</f>
        <v>0</v>
      </c>
      <c r="Q270" s="196">
        <v>0</v>
      </c>
      <c r="R270" s="196">
        <f>Q270*H270</f>
        <v>0</v>
      </c>
      <c r="S270" s="196">
        <v>0</v>
      </c>
      <c r="T270" s="19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98" t="s">
        <v>199</v>
      </c>
      <c r="AT270" s="198" t="s">
        <v>148</v>
      </c>
      <c r="AU270" s="198" t="s">
        <v>83</v>
      </c>
      <c r="AY270" s="18" t="s">
        <v>146</v>
      </c>
      <c r="BE270" s="199">
        <f>IF(N270="základní",J270,0)</f>
        <v>0</v>
      </c>
      <c r="BF270" s="199">
        <f>IF(N270="snížená",J270,0)</f>
        <v>0</v>
      </c>
      <c r="BG270" s="199">
        <f>IF(N270="zákl. přenesená",J270,0)</f>
        <v>0</v>
      </c>
      <c r="BH270" s="199">
        <f>IF(N270="sníž. přenesená",J270,0)</f>
        <v>0</v>
      </c>
      <c r="BI270" s="199">
        <f>IF(N270="nulová",J270,0)</f>
        <v>0</v>
      </c>
      <c r="BJ270" s="18" t="s">
        <v>81</v>
      </c>
      <c r="BK270" s="199">
        <f>ROUND(I270*H270,2)</f>
        <v>0</v>
      </c>
      <c r="BL270" s="18" t="s">
        <v>199</v>
      </c>
      <c r="BM270" s="198" t="s">
        <v>333</v>
      </c>
    </row>
    <row r="271" spans="1:65" s="2" customFormat="1" ht="19.5">
      <c r="A271" s="35"/>
      <c r="B271" s="36"/>
      <c r="C271" s="37"/>
      <c r="D271" s="200" t="s">
        <v>154</v>
      </c>
      <c r="E271" s="37"/>
      <c r="F271" s="201" t="s">
        <v>332</v>
      </c>
      <c r="G271" s="37"/>
      <c r="H271" s="37"/>
      <c r="I271" s="202"/>
      <c r="J271" s="37"/>
      <c r="K271" s="37"/>
      <c r="L271" s="40"/>
      <c r="M271" s="203"/>
      <c r="N271" s="204"/>
      <c r="O271" s="72"/>
      <c r="P271" s="72"/>
      <c r="Q271" s="72"/>
      <c r="R271" s="72"/>
      <c r="S271" s="72"/>
      <c r="T271" s="73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154</v>
      </c>
      <c r="AU271" s="18" t="s">
        <v>83</v>
      </c>
    </row>
    <row r="272" spans="1:65" s="2" customFormat="1" ht="11.25">
      <c r="A272" s="35"/>
      <c r="B272" s="36"/>
      <c r="C272" s="37"/>
      <c r="D272" s="205" t="s">
        <v>155</v>
      </c>
      <c r="E272" s="37"/>
      <c r="F272" s="206" t="s">
        <v>334</v>
      </c>
      <c r="G272" s="37"/>
      <c r="H272" s="37"/>
      <c r="I272" s="202"/>
      <c r="J272" s="37"/>
      <c r="K272" s="37"/>
      <c r="L272" s="40"/>
      <c r="M272" s="203"/>
      <c r="N272" s="204"/>
      <c r="O272" s="72"/>
      <c r="P272" s="72"/>
      <c r="Q272" s="72"/>
      <c r="R272" s="72"/>
      <c r="S272" s="72"/>
      <c r="T272" s="73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155</v>
      </c>
      <c r="AU272" s="18" t="s">
        <v>83</v>
      </c>
    </row>
    <row r="273" spans="1:65" s="2" customFormat="1" ht="21.75" customHeight="1">
      <c r="A273" s="35"/>
      <c r="B273" s="36"/>
      <c r="C273" s="187" t="s">
        <v>268</v>
      </c>
      <c r="D273" s="187" t="s">
        <v>148</v>
      </c>
      <c r="E273" s="188" t="s">
        <v>335</v>
      </c>
      <c r="F273" s="189" t="s">
        <v>336</v>
      </c>
      <c r="G273" s="190" t="s">
        <v>327</v>
      </c>
      <c r="H273" s="191">
        <v>1</v>
      </c>
      <c r="I273" s="192"/>
      <c r="J273" s="193">
        <f>ROUND(I273*H273,2)</f>
        <v>0</v>
      </c>
      <c r="K273" s="189" t="s">
        <v>152</v>
      </c>
      <c r="L273" s="40"/>
      <c r="M273" s="194" t="s">
        <v>1</v>
      </c>
      <c r="N273" s="195" t="s">
        <v>38</v>
      </c>
      <c r="O273" s="72"/>
      <c r="P273" s="196">
        <f>O273*H273</f>
        <v>0</v>
      </c>
      <c r="Q273" s="196">
        <v>0</v>
      </c>
      <c r="R273" s="196">
        <f>Q273*H273</f>
        <v>0</v>
      </c>
      <c r="S273" s="196">
        <v>0</v>
      </c>
      <c r="T273" s="19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98" t="s">
        <v>199</v>
      </c>
      <c r="AT273" s="198" t="s">
        <v>148</v>
      </c>
      <c r="AU273" s="198" t="s">
        <v>83</v>
      </c>
      <c r="AY273" s="18" t="s">
        <v>146</v>
      </c>
      <c r="BE273" s="199">
        <f>IF(N273="základní",J273,0)</f>
        <v>0</v>
      </c>
      <c r="BF273" s="199">
        <f>IF(N273="snížená",J273,0)</f>
        <v>0</v>
      </c>
      <c r="BG273" s="199">
        <f>IF(N273="zákl. přenesená",J273,0)</f>
        <v>0</v>
      </c>
      <c r="BH273" s="199">
        <f>IF(N273="sníž. přenesená",J273,0)</f>
        <v>0</v>
      </c>
      <c r="BI273" s="199">
        <f>IF(N273="nulová",J273,0)</f>
        <v>0</v>
      </c>
      <c r="BJ273" s="18" t="s">
        <v>81</v>
      </c>
      <c r="BK273" s="199">
        <f>ROUND(I273*H273,2)</f>
        <v>0</v>
      </c>
      <c r="BL273" s="18" t="s">
        <v>199</v>
      </c>
      <c r="BM273" s="198" t="s">
        <v>337</v>
      </c>
    </row>
    <row r="274" spans="1:65" s="2" customFormat="1" ht="11.25">
      <c r="A274" s="35"/>
      <c r="B274" s="36"/>
      <c r="C274" s="37"/>
      <c r="D274" s="200" t="s">
        <v>154</v>
      </c>
      <c r="E274" s="37"/>
      <c r="F274" s="201" t="s">
        <v>336</v>
      </c>
      <c r="G274" s="37"/>
      <c r="H274" s="37"/>
      <c r="I274" s="202"/>
      <c r="J274" s="37"/>
      <c r="K274" s="37"/>
      <c r="L274" s="40"/>
      <c r="M274" s="203"/>
      <c r="N274" s="204"/>
      <c r="O274" s="72"/>
      <c r="P274" s="72"/>
      <c r="Q274" s="72"/>
      <c r="R274" s="72"/>
      <c r="S274" s="72"/>
      <c r="T274" s="73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154</v>
      </c>
      <c r="AU274" s="18" t="s">
        <v>83</v>
      </c>
    </row>
    <row r="275" spans="1:65" s="2" customFormat="1" ht="11.25">
      <c r="A275" s="35"/>
      <c r="B275" s="36"/>
      <c r="C275" s="37"/>
      <c r="D275" s="205" t="s">
        <v>155</v>
      </c>
      <c r="E275" s="37"/>
      <c r="F275" s="206" t="s">
        <v>338</v>
      </c>
      <c r="G275" s="37"/>
      <c r="H275" s="37"/>
      <c r="I275" s="202"/>
      <c r="J275" s="37"/>
      <c r="K275" s="37"/>
      <c r="L275" s="40"/>
      <c r="M275" s="203"/>
      <c r="N275" s="204"/>
      <c r="O275" s="72"/>
      <c r="P275" s="72"/>
      <c r="Q275" s="72"/>
      <c r="R275" s="72"/>
      <c r="S275" s="72"/>
      <c r="T275" s="73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155</v>
      </c>
      <c r="AU275" s="18" t="s">
        <v>83</v>
      </c>
    </row>
    <row r="276" spans="1:65" s="2" customFormat="1" ht="16.5" customHeight="1">
      <c r="A276" s="35"/>
      <c r="B276" s="36"/>
      <c r="C276" s="239" t="s">
        <v>339</v>
      </c>
      <c r="D276" s="239" t="s">
        <v>161</v>
      </c>
      <c r="E276" s="240" t="s">
        <v>340</v>
      </c>
      <c r="F276" s="241" t="s">
        <v>341</v>
      </c>
      <c r="G276" s="242" t="s">
        <v>327</v>
      </c>
      <c r="H276" s="243">
        <v>1</v>
      </c>
      <c r="I276" s="244"/>
      <c r="J276" s="245">
        <f>ROUND(I276*H276,2)</f>
        <v>0</v>
      </c>
      <c r="K276" s="241" t="s">
        <v>152</v>
      </c>
      <c r="L276" s="246"/>
      <c r="M276" s="247" t="s">
        <v>1</v>
      </c>
      <c r="N276" s="248" t="s">
        <v>38</v>
      </c>
      <c r="O276" s="72"/>
      <c r="P276" s="196">
        <f>O276*H276</f>
        <v>0</v>
      </c>
      <c r="Q276" s="196">
        <v>0</v>
      </c>
      <c r="R276" s="196">
        <f>Q276*H276</f>
        <v>0</v>
      </c>
      <c r="S276" s="196">
        <v>0</v>
      </c>
      <c r="T276" s="19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98" t="s">
        <v>281</v>
      </c>
      <c r="AT276" s="198" t="s">
        <v>161</v>
      </c>
      <c r="AU276" s="198" t="s">
        <v>83</v>
      </c>
      <c r="AY276" s="18" t="s">
        <v>146</v>
      </c>
      <c r="BE276" s="199">
        <f>IF(N276="základní",J276,0)</f>
        <v>0</v>
      </c>
      <c r="BF276" s="199">
        <f>IF(N276="snížená",J276,0)</f>
        <v>0</v>
      </c>
      <c r="BG276" s="199">
        <f>IF(N276="zákl. přenesená",J276,0)</f>
        <v>0</v>
      </c>
      <c r="BH276" s="199">
        <f>IF(N276="sníž. přenesená",J276,0)</f>
        <v>0</v>
      </c>
      <c r="BI276" s="199">
        <f>IF(N276="nulová",J276,0)</f>
        <v>0</v>
      </c>
      <c r="BJ276" s="18" t="s">
        <v>81</v>
      </c>
      <c r="BK276" s="199">
        <f>ROUND(I276*H276,2)</f>
        <v>0</v>
      </c>
      <c r="BL276" s="18" t="s">
        <v>199</v>
      </c>
      <c r="BM276" s="198" t="s">
        <v>342</v>
      </c>
    </row>
    <row r="277" spans="1:65" s="2" customFormat="1" ht="11.25">
      <c r="A277" s="35"/>
      <c r="B277" s="36"/>
      <c r="C277" s="37"/>
      <c r="D277" s="200" t="s">
        <v>154</v>
      </c>
      <c r="E277" s="37"/>
      <c r="F277" s="201" t="s">
        <v>341</v>
      </c>
      <c r="G277" s="37"/>
      <c r="H277" s="37"/>
      <c r="I277" s="202"/>
      <c r="J277" s="37"/>
      <c r="K277" s="37"/>
      <c r="L277" s="40"/>
      <c r="M277" s="203"/>
      <c r="N277" s="204"/>
      <c r="O277" s="72"/>
      <c r="P277" s="72"/>
      <c r="Q277" s="72"/>
      <c r="R277" s="72"/>
      <c r="S277" s="72"/>
      <c r="T277" s="73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154</v>
      </c>
      <c r="AU277" s="18" t="s">
        <v>83</v>
      </c>
    </row>
    <row r="278" spans="1:65" s="2" customFormat="1" ht="33" customHeight="1">
      <c r="A278" s="35"/>
      <c r="B278" s="36"/>
      <c r="C278" s="187" t="s">
        <v>273</v>
      </c>
      <c r="D278" s="187" t="s">
        <v>148</v>
      </c>
      <c r="E278" s="188" t="s">
        <v>343</v>
      </c>
      <c r="F278" s="189" t="s">
        <v>344</v>
      </c>
      <c r="G278" s="190" t="s">
        <v>327</v>
      </c>
      <c r="H278" s="191">
        <v>1</v>
      </c>
      <c r="I278" s="192"/>
      <c r="J278" s="193">
        <f>ROUND(I278*H278,2)</f>
        <v>0</v>
      </c>
      <c r="K278" s="189" t="s">
        <v>152</v>
      </c>
      <c r="L278" s="40"/>
      <c r="M278" s="194" t="s">
        <v>1</v>
      </c>
      <c r="N278" s="195" t="s">
        <v>38</v>
      </c>
      <c r="O278" s="72"/>
      <c r="P278" s="196">
        <f>O278*H278</f>
        <v>0</v>
      </c>
      <c r="Q278" s="196">
        <v>0</v>
      </c>
      <c r="R278" s="196">
        <f>Q278*H278</f>
        <v>0</v>
      </c>
      <c r="S278" s="196">
        <v>0</v>
      </c>
      <c r="T278" s="19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8" t="s">
        <v>199</v>
      </c>
      <c r="AT278" s="198" t="s">
        <v>148</v>
      </c>
      <c r="AU278" s="198" t="s">
        <v>83</v>
      </c>
      <c r="AY278" s="18" t="s">
        <v>146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8" t="s">
        <v>81</v>
      </c>
      <c r="BK278" s="199">
        <f>ROUND(I278*H278,2)</f>
        <v>0</v>
      </c>
      <c r="BL278" s="18" t="s">
        <v>199</v>
      </c>
      <c r="BM278" s="198" t="s">
        <v>345</v>
      </c>
    </row>
    <row r="279" spans="1:65" s="2" customFormat="1" ht="19.5">
      <c r="A279" s="35"/>
      <c r="B279" s="36"/>
      <c r="C279" s="37"/>
      <c r="D279" s="200" t="s">
        <v>154</v>
      </c>
      <c r="E279" s="37"/>
      <c r="F279" s="201" t="s">
        <v>344</v>
      </c>
      <c r="G279" s="37"/>
      <c r="H279" s="37"/>
      <c r="I279" s="202"/>
      <c r="J279" s="37"/>
      <c r="K279" s="37"/>
      <c r="L279" s="40"/>
      <c r="M279" s="203"/>
      <c r="N279" s="204"/>
      <c r="O279" s="72"/>
      <c r="P279" s="72"/>
      <c r="Q279" s="72"/>
      <c r="R279" s="72"/>
      <c r="S279" s="72"/>
      <c r="T279" s="73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154</v>
      </c>
      <c r="AU279" s="18" t="s">
        <v>83</v>
      </c>
    </row>
    <row r="280" spans="1:65" s="2" customFormat="1" ht="11.25">
      <c r="A280" s="35"/>
      <c r="B280" s="36"/>
      <c r="C280" s="37"/>
      <c r="D280" s="205" t="s">
        <v>155</v>
      </c>
      <c r="E280" s="37"/>
      <c r="F280" s="206" t="s">
        <v>346</v>
      </c>
      <c r="G280" s="37"/>
      <c r="H280" s="37"/>
      <c r="I280" s="202"/>
      <c r="J280" s="37"/>
      <c r="K280" s="37"/>
      <c r="L280" s="40"/>
      <c r="M280" s="203"/>
      <c r="N280" s="204"/>
      <c r="O280" s="72"/>
      <c r="P280" s="72"/>
      <c r="Q280" s="72"/>
      <c r="R280" s="72"/>
      <c r="S280" s="72"/>
      <c r="T280" s="73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155</v>
      </c>
      <c r="AU280" s="18" t="s">
        <v>83</v>
      </c>
    </row>
    <row r="281" spans="1:65" s="13" customFormat="1" ht="11.25">
      <c r="B281" s="207"/>
      <c r="C281" s="208"/>
      <c r="D281" s="200" t="s">
        <v>157</v>
      </c>
      <c r="E281" s="209" t="s">
        <v>1</v>
      </c>
      <c r="F281" s="210" t="s">
        <v>347</v>
      </c>
      <c r="G281" s="208"/>
      <c r="H281" s="209" t="s">
        <v>1</v>
      </c>
      <c r="I281" s="211"/>
      <c r="J281" s="208"/>
      <c r="K281" s="208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157</v>
      </c>
      <c r="AU281" s="216" t="s">
        <v>83</v>
      </c>
      <c r="AV281" s="13" t="s">
        <v>81</v>
      </c>
      <c r="AW281" s="13" t="s">
        <v>30</v>
      </c>
      <c r="AX281" s="13" t="s">
        <v>73</v>
      </c>
      <c r="AY281" s="216" t="s">
        <v>146</v>
      </c>
    </row>
    <row r="282" spans="1:65" s="14" customFormat="1" ht="11.25">
      <c r="B282" s="217"/>
      <c r="C282" s="218"/>
      <c r="D282" s="200" t="s">
        <v>157</v>
      </c>
      <c r="E282" s="219" t="s">
        <v>1</v>
      </c>
      <c r="F282" s="220" t="s">
        <v>81</v>
      </c>
      <c r="G282" s="218"/>
      <c r="H282" s="221">
        <v>1</v>
      </c>
      <c r="I282" s="222"/>
      <c r="J282" s="218"/>
      <c r="K282" s="218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157</v>
      </c>
      <c r="AU282" s="227" t="s">
        <v>83</v>
      </c>
      <c r="AV282" s="14" t="s">
        <v>83</v>
      </c>
      <c r="AW282" s="14" t="s">
        <v>30</v>
      </c>
      <c r="AX282" s="14" t="s">
        <v>73</v>
      </c>
      <c r="AY282" s="227" t="s">
        <v>146</v>
      </c>
    </row>
    <row r="283" spans="1:65" s="15" customFormat="1" ht="11.25">
      <c r="B283" s="228"/>
      <c r="C283" s="229"/>
      <c r="D283" s="200" t="s">
        <v>157</v>
      </c>
      <c r="E283" s="230" t="s">
        <v>1</v>
      </c>
      <c r="F283" s="231" t="s">
        <v>160</v>
      </c>
      <c r="G283" s="229"/>
      <c r="H283" s="232">
        <v>1</v>
      </c>
      <c r="I283" s="233"/>
      <c r="J283" s="229"/>
      <c r="K283" s="229"/>
      <c r="L283" s="234"/>
      <c r="M283" s="235"/>
      <c r="N283" s="236"/>
      <c r="O283" s="236"/>
      <c r="P283" s="236"/>
      <c r="Q283" s="236"/>
      <c r="R283" s="236"/>
      <c r="S283" s="236"/>
      <c r="T283" s="237"/>
      <c r="AT283" s="238" t="s">
        <v>157</v>
      </c>
      <c r="AU283" s="238" t="s">
        <v>83</v>
      </c>
      <c r="AV283" s="15" t="s">
        <v>153</v>
      </c>
      <c r="AW283" s="15" t="s">
        <v>30</v>
      </c>
      <c r="AX283" s="15" t="s">
        <v>81</v>
      </c>
      <c r="AY283" s="238" t="s">
        <v>146</v>
      </c>
    </row>
    <row r="284" spans="1:65" s="12" customFormat="1" ht="22.9" customHeight="1">
      <c r="B284" s="171"/>
      <c r="C284" s="172"/>
      <c r="D284" s="173" t="s">
        <v>72</v>
      </c>
      <c r="E284" s="185" t="s">
        <v>348</v>
      </c>
      <c r="F284" s="185" t="s">
        <v>349</v>
      </c>
      <c r="G284" s="172"/>
      <c r="H284" s="172"/>
      <c r="I284" s="175"/>
      <c r="J284" s="186">
        <f>BK284</f>
        <v>0</v>
      </c>
      <c r="K284" s="172"/>
      <c r="L284" s="177"/>
      <c r="M284" s="178"/>
      <c r="N284" s="179"/>
      <c r="O284" s="179"/>
      <c r="P284" s="180">
        <f>SUM(P285:P286)</f>
        <v>0</v>
      </c>
      <c r="Q284" s="179"/>
      <c r="R284" s="180">
        <f>SUM(R285:R286)</f>
        <v>0</v>
      </c>
      <c r="S284" s="179"/>
      <c r="T284" s="181">
        <f>SUM(T285:T286)</f>
        <v>0</v>
      </c>
      <c r="AR284" s="182" t="s">
        <v>83</v>
      </c>
      <c r="AT284" s="183" t="s">
        <v>72</v>
      </c>
      <c r="AU284" s="183" t="s">
        <v>81</v>
      </c>
      <c r="AY284" s="182" t="s">
        <v>146</v>
      </c>
      <c r="BK284" s="184">
        <f>SUM(BK285:BK286)</f>
        <v>0</v>
      </c>
    </row>
    <row r="285" spans="1:65" s="2" customFormat="1" ht="24.2" customHeight="1">
      <c r="A285" s="35"/>
      <c r="B285" s="36"/>
      <c r="C285" s="187" t="s">
        <v>350</v>
      </c>
      <c r="D285" s="187" t="s">
        <v>148</v>
      </c>
      <c r="E285" s="188" t="s">
        <v>351</v>
      </c>
      <c r="F285" s="189" t="s">
        <v>352</v>
      </c>
      <c r="G285" s="190" t="s">
        <v>261</v>
      </c>
      <c r="H285" s="191">
        <v>1</v>
      </c>
      <c r="I285" s="192"/>
      <c r="J285" s="193">
        <f>ROUND(I285*H285,2)</f>
        <v>0</v>
      </c>
      <c r="K285" s="189" t="s">
        <v>312</v>
      </c>
      <c r="L285" s="40"/>
      <c r="M285" s="194" t="s">
        <v>1</v>
      </c>
      <c r="N285" s="195" t="s">
        <v>38</v>
      </c>
      <c r="O285" s="72"/>
      <c r="P285" s="196">
        <f>O285*H285</f>
        <v>0</v>
      </c>
      <c r="Q285" s="196">
        <v>0</v>
      </c>
      <c r="R285" s="196">
        <f>Q285*H285</f>
        <v>0</v>
      </c>
      <c r="S285" s="196">
        <v>0</v>
      </c>
      <c r="T285" s="19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8" t="s">
        <v>199</v>
      </c>
      <c r="AT285" s="198" t="s">
        <v>148</v>
      </c>
      <c r="AU285" s="198" t="s">
        <v>83</v>
      </c>
      <c r="AY285" s="18" t="s">
        <v>146</v>
      </c>
      <c r="BE285" s="199">
        <f>IF(N285="základní",J285,0)</f>
        <v>0</v>
      </c>
      <c r="BF285" s="199">
        <f>IF(N285="snížená",J285,0)</f>
        <v>0</v>
      </c>
      <c r="BG285" s="199">
        <f>IF(N285="zákl. přenesená",J285,0)</f>
        <v>0</v>
      </c>
      <c r="BH285" s="199">
        <f>IF(N285="sníž. přenesená",J285,0)</f>
        <v>0</v>
      </c>
      <c r="BI285" s="199">
        <f>IF(N285="nulová",J285,0)</f>
        <v>0</v>
      </c>
      <c r="BJ285" s="18" t="s">
        <v>81</v>
      </c>
      <c r="BK285" s="199">
        <f>ROUND(I285*H285,2)</f>
        <v>0</v>
      </c>
      <c r="BL285" s="18" t="s">
        <v>199</v>
      </c>
      <c r="BM285" s="198" t="s">
        <v>353</v>
      </c>
    </row>
    <row r="286" spans="1:65" s="2" customFormat="1" ht="11.25">
      <c r="A286" s="35"/>
      <c r="B286" s="36"/>
      <c r="C286" s="37"/>
      <c r="D286" s="200" t="s">
        <v>154</v>
      </c>
      <c r="E286" s="37"/>
      <c r="F286" s="201" t="s">
        <v>352</v>
      </c>
      <c r="G286" s="37"/>
      <c r="H286" s="37"/>
      <c r="I286" s="202"/>
      <c r="J286" s="37"/>
      <c r="K286" s="37"/>
      <c r="L286" s="40"/>
      <c r="M286" s="203"/>
      <c r="N286" s="204"/>
      <c r="O286" s="72"/>
      <c r="P286" s="72"/>
      <c r="Q286" s="72"/>
      <c r="R286" s="72"/>
      <c r="S286" s="72"/>
      <c r="T286" s="73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154</v>
      </c>
      <c r="AU286" s="18" t="s">
        <v>83</v>
      </c>
    </row>
    <row r="287" spans="1:65" s="12" customFormat="1" ht="22.9" customHeight="1">
      <c r="B287" s="171"/>
      <c r="C287" s="172"/>
      <c r="D287" s="173" t="s">
        <v>72</v>
      </c>
      <c r="E287" s="185" t="s">
        <v>354</v>
      </c>
      <c r="F287" s="185" t="s">
        <v>355</v>
      </c>
      <c r="G287" s="172"/>
      <c r="H287" s="172"/>
      <c r="I287" s="175"/>
      <c r="J287" s="186">
        <f>BK287</f>
        <v>0</v>
      </c>
      <c r="K287" s="172"/>
      <c r="L287" s="177"/>
      <c r="M287" s="178"/>
      <c r="N287" s="179"/>
      <c r="O287" s="179"/>
      <c r="P287" s="180">
        <f>SUM(P288:P299)</f>
        <v>0</v>
      </c>
      <c r="Q287" s="179"/>
      <c r="R287" s="180">
        <f>SUM(R288:R299)</f>
        <v>0</v>
      </c>
      <c r="S287" s="179"/>
      <c r="T287" s="181">
        <f>SUM(T288:T299)</f>
        <v>0</v>
      </c>
      <c r="AR287" s="182" t="s">
        <v>83</v>
      </c>
      <c r="AT287" s="183" t="s">
        <v>72</v>
      </c>
      <c r="AU287" s="183" t="s">
        <v>81</v>
      </c>
      <c r="AY287" s="182" t="s">
        <v>146</v>
      </c>
      <c r="BK287" s="184">
        <f>SUM(BK288:BK299)</f>
        <v>0</v>
      </c>
    </row>
    <row r="288" spans="1:65" s="2" customFormat="1" ht="16.5" customHeight="1">
      <c r="A288" s="35"/>
      <c r="B288" s="36"/>
      <c r="C288" s="187" t="s">
        <v>277</v>
      </c>
      <c r="D288" s="187" t="s">
        <v>148</v>
      </c>
      <c r="E288" s="188" t="s">
        <v>356</v>
      </c>
      <c r="F288" s="189" t="s">
        <v>357</v>
      </c>
      <c r="G288" s="190" t="s">
        <v>170</v>
      </c>
      <c r="H288" s="191">
        <v>132.25</v>
      </c>
      <c r="I288" s="192"/>
      <c r="J288" s="193">
        <f>ROUND(I288*H288,2)</f>
        <v>0</v>
      </c>
      <c r="K288" s="189" t="s">
        <v>152</v>
      </c>
      <c r="L288" s="40"/>
      <c r="M288" s="194" t="s">
        <v>1</v>
      </c>
      <c r="N288" s="195" t="s">
        <v>38</v>
      </c>
      <c r="O288" s="72"/>
      <c r="P288" s="196">
        <f>O288*H288</f>
        <v>0</v>
      </c>
      <c r="Q288" s="196">
        <v>0</v>
      </c>
      <c r="R288" s="196">
        <f>Q288*H288</f>
        <v>0</v>
      </c>
      <c r="S288" s="196">
        <v>0</v>
      </c>
      <c r="T288" s="19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98" t="s">
        <v>199</v>
      </c>
      <c r="AT288" s="198" t="s">
        <v>148</v>
      </c>
      <c r="AU288" s="198" t="s">
        <v>83</v>
      </c>
      <c r="AY288" s="18" t="s">
        <v>146</v>
      </c>
      <c r="BE288" s="199">
        <f>IF(N288="základní",J288,0)</f>
        <v>0</v>
      </c>
      <c r="BF288" s="199">
        <f>IF(N288="snížená",J288,0)</f>
        <v>0</v>
      </c>
      <c r="BG288" s="199">
        <f>IF(N288="zákl. přenesená",J288,0)</f>
        <v>0</v>
      </c>
      <c r="BH288" s="199">
        <f>IF(N288="sníž. přenesená",J288,0)</f>
        <v>0</v>
      </c>
      <c r="BI288" s="199">
        <f>IF(N288="nulová",J288,0)</f>
        <v>0</v>
      </c>
      <c r="BJ288" s="18" t="s">
        <v>81</v>
      </c>
      <c r="BK288" s="199">
        <f>ROUND(I288*H288,2)</f>
        <v>0</v>
      </c>
      <c r="BL288" s="18" t="s">
        <v>199</v>
      </c>
      <c r="BM288" s="198" t="s">
        <v>358</v>
      </c>
    </row>
    <row r="289" spans="1:65" s="2" customFormat="1" ht="11.25">
      <c r="A289" s="35"/>
      <c r="B289" s="36"/>
      <c r="C289" s="37"/>
      <c r="D289" s="200" t="s">
        <v>154</v>
      </c>
      <c r="E289" s="37"/>
      <c r="F289" s="201" t="s">
        <v>357</v>
      </c>
      <c r="G289" s="37"/>
      <c r="H289" s="37"/>
      <c r="I289" s="202"/>
      <c r="J289" s="37"/>
      <c r="K289" s="37"/>
      <c r="L289" s="40"/>
      <c r="M289" s="203"/>
      <c r="N289" s="204"/>
      <c r="O289" s="72"/>
      <c r="P289" s="72"/>
      <c r="Q289" s="72"/>
      <c r="R289" s="72"/>
      <c r="S289" s="72"/>
      <c r="T289" s="73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154</v>
      </c>
      <c r="AU289" s="18" t="s">
        <v>83</v>
      </c>
    </row>
    <row r="290" spans="1:65" s="2" customFormat="1" ht="11.25">
      <c r="A290" s="35"/>
      <c r="B290" s="36"/>
      <c r="C290" s="37"/>
      <c r="D290" s="205" t="s">
        <v>155</v>
      </c>
      <c r="E290" s="37"/>
      <c r="F290" s="206" t="s">
        <v>359</v>
      </c>
      <c r="G290" s="37"/>
      <c r="H290" s="37"/>
      <c r="I290" s="202"/>
      <c r="J290" s="37"/>
      <c r="K290" s="37"/>
      <c r="L290" s="40"/>
      <c r="M290" s="203"/>
      <c r="N290" s="204"/>
      <c r="O290" s="72"/>
      <c r="P290" s="72"/>
      <c r="Q290" s="72"/>
      <c r="R290" s="72"/>
      <c r="S290" s="72"/>
      <c r="T290" s="73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155</v>
      </c>
      <c r="AU290" s="18" t="s">
        <v>83</v>
      </c>
    </row>
    <row r="291" spans="1:65" s="13" customFormat="1" ht="11.25">
      <c r="B291" s="207"/>
      <c r="C291" s="208"/>
      <c r="D291" s="200" t="s">
        <v>157</v>
      </c>
      <c r="E291" s="209" t="s">
        <v>1</v>
      </c>
      <c r="F291" s="210" t="s">
        <v>306</v>
      </c>
      <c r="G291" s="208"/>
      <c r="H291" s="209" t="s">
        <v>1</v>
      </c>
      <c r="I291" s="211"/>
      <c r="J291" s="208"/>
      <c r="K291" s="208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157</v>
      </c>
      <c r="AU291" s="216" t="s">
        <v>83</v>
      </c>
      <c r="AV291" s="13" t="s">
        <v>81</v>
      </c>
      <c r="AW291" s="13" t="s">
        <v>30</v>
      </c>
      <c r="AX291" s="13" t="s">
        <v>73</v>
      </c>
      <c r="AY291" s="216" t="s">
        <v>146</v>
      </c>
    </row>
    <row r="292" spans="1:65" s="14" customFormat="1" ht="11.25">
      <c r="B292" s="217"/>
      <c r="C292" s="218"/>
      <c r="D292" s="200" t="s">
        <v>157</v>
      </c>
      <c r="E292" s="219" t="s">
        <v>1</v>
      </c>
      <c r="F292" s="220" t="s">
        <v>307</v>
      </c>
      <c r="G292" s="218"/>
      <c r="H292" s="221">
        <v>132.25</v>
      </c>
      <c r="I292" s="222"/>
      <c r="J292" s="218"/>
      <c r="K292" s="218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157</v>
      </c>
      <c r="AU292" s="227" t="s">
        <v>83</v>
      </c>
      <c r="AV292" s="14" t="s">
        <v>83</v>
      </c>
      <c r="AW292" s="14" t="s">
        <v>30</v>
      </c>
      <c r="AX292" s="14" t="s">
        <v>73</v>
      </c>
      <c r="AY292" s="227" t="s">
        <v>146</v>
      </c>
    </row>
    <row r="293" spans="1:65" s="15" customFormat="1" ht="11.25">
      <c r="B293" s="228"/>
      <c r="C293" s="229"/>
      <c r="D293" s="200" t="s">
        <v>157</v>
      </c>
      <c r="E293" s="230" t="s">
        <v>1</v>
      </c>
      <c r="F293" s="231" t="s">
        <v>160</v>
      </c>
      <c r="G293" s="229"/>
      <c r="H293" s="232">
        <v>132.25</v>
      </c>
      <c r="I293" s="233"/>
      <c r="J293" s="229"/>
      <c r="K293" s="229"/>
      <c r="L293" s="234"/>
      <c r="M293" s="235"/>
      <c r="N293" s="236"/>
      <c r="O293" s="236"/>
      <c r="P293" s="236"/>
      <c r="Q293" s="236"/>
      <c r="R293" s="236"/>
      <c r="S293" s="236"/>
      <c r="T293" s="237"/>
      <c r="AT293" s="238" t="s">
        <v>157</v>
      </c>
      <c r="AU293" s="238" t="s">
        <v>83</v>
      </c>
      <c r="AV293" s="15" t="s">
        <v>153</v>
      </c>
      <c r="AW293" s="15" t="s">
        <v>30</v>
      </c>
      <c r="AX293" s="15" t="s">
        <v>81</v>
      </c>
      <c r="AY293" s="238" t="s">
        <v>146</v>
      </c>
    </row>
    <row r="294" spans="1:65" s="2" customFormat="1" ht="24.2" customHeight="1">
      <c r="A294" s="35"/>
      <c r="B294" s="36"/>
      <c r="C294" s="187" t="s">
        <v>360</v>
      </c>
      <c r="D294" s="187" t="s">
        <v>148</v>
      </c>
      <c r="E294" s="188" t="s">
        <v>361</v>
      </c>
      <c r="F294" s="189" t="s">
        <v>362</v>
      </c>
      <c r="G294" s="190" t="s">
        <v>320</v>
      </c>
      <c r="H294" s="191">
        <v>247.7</v>
      </c>
      <c r="I294" s="192"/>
      <c r="J294" s="193">
        <f>ROUND(I294*H294,2)</f>
        <v>0</v>
      </c>
      <c r="K294" s="189" t="s">
        <v>152</v>
      </c>
      <c r="L294" s="40"/>
      <c r="M294" s="194" t="s">
        <v>1</v>
      </c>
      <c r="N294" s="195" t="s">
        <v>38</v>
      </c>
      <c r="O294" s="72"/>
      <c r="P294" s="196">
        <f>O294*H294</f>
        <v>0</v>
      </c>
      <c r="Q294" s="196">
        <v>0</v>
      </c>
      <c r="R294" s="196">
        <f>Q294*H294</f>
        <v>0</v>
      </c>
      <c r="S294" s="196">
        <v>0</v>
      </c>
      <c r="T294" s="19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98" t="s">
        <v>199</v>
      </c>
      <c r="AT294" s="198" t="s">
        <v>148</v>
      </c>
      <c r="AU294" s="198" t="s">
        <v>83</v>
      </c>
      <c r="AY294" s="18" t="s">
        <v>146</v>
      </c>
      <c r="BE294" s="199">
        <f>IF(N294="základní",J294,0)</f>
        <v>0</v>
      </c>
      <c r="BF294" s="199">
        <f>IF(N294="snížená",J294,0)</f>
        <v>0</v>
      </c>
      <c r="BG294" s="199">
        <f>IF(N294="zákl. přenesená",J294,0)</f>
        <v>0</v>
      </c>
      <c r="BH294" s="199">
        <f>IF(N294="sníž. přenesená",J294,0)</f>
        <v>0</v>
      </c>
      <c r="BI294" s="199">
        <f>IF(N294="nulová",J294,0)</f>
        <v>0</v>
      </c>
      <c r="BJ294" s="18" t="s">
        <v>81</v>
      </c>
      <c r="BK294" s="199">
        <f>ROUND(I294*H294,2)</f>
        <v>0</v>
      </c>
      <c r="BL294" s="18" t="s">
        <v>199</v>
      </c>
      <c r="BM294" s="198" t="s">
        <v>363</v>
      </c>
    </row>
    <row r="295" spans="1:65" s="2" customFormat="1" ht="19.5">
      <c r="A295" s="35"/>
      <c r="B295" s="36"/>
      <c r="C295" s="37"/>
      <c r="D295" s="200" t="s">
        <v>154</v>
      </c>
      <c r="E295" s="37"/>
      <c r="F295" s="201" t="s">
        <v>362</v>
      </c>
      <c r="G295" s="37"/>
      <c r="H295" s="37"/>
      <c r="I295" s="202"/>
      <c r="J295" s="37"/>
      <c r="K295" s="37"/>
      <c r="L295" s="40"/>
      <c r="M295" s="203"/>
      <c r="N295" s="204"/>
      <c r="O295" s="72"/>
      <c r="P295" s="72"/>
      <c r="Q295" s="72"/>
      <c r="R295" s="72"/>
      <c r="S295" s="72"/>
      <c r="T295" s="73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154</v>
      </c>
      <c r="AU295" s="18" t="s">
        <v>83</v>
      </c>
    </row>
    <row r="296" spans="1:65" s="2" customFormat="1" ht="11.25">
      <c r="A296" s="35"/>
      <c r="B296" s="36"/>
      <c r="C296" s="37"/>
      <c r="D296" s="205" t="s">
        <v>155</v>
      </c>
      <c r="E296" s="37"/>
      <c r="F296" s="206" t="s">
        <v>364</v>
      </c>
      <c r="G296" s="37"/>
      <c r="H296" s="37"/>
      <c r="I296" s="202"/>
      <c r="J296" s="37"/>
      <c r="K296" s="37"/>
      <c r="L296" s="40"/>
      <c r="M296" s="203"/>
      <c r="N296" s="204"/>
      <c r="O296" s="72"/>
      <c r="P296" s="72"/>
      <c r="Q296" s="72"/>
      <c r="R296" s="72"/>
      <c r="S296" s="72"/>
      <c r="T296" s="73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155</v>
      </c>
      <c r="AU296" s="18" t="s">
        <v>83</v>
      </c>
    </row>
    <row r="297" spans="1:65" s="13" customFormat="1" ht="11.25">
      <c r="B297" s="207"/>
      <c r="C297" s="208"/>
      <c r="D297" s="200" t="s">
        <v>157</v>
      </c>
      <c r="E297" s="209" t="s">
        <v>1</v>
      </c>
      <c r="F297" s="210" t="s">
        <v>365</v>
      </c>
      <c r="G297" s="208"/>
      <c r="H297" s="209" t="s">
        <v>1</v>
      </c>
      <c r="I297" s="211"/>
      <c r="J297" s="208"/>
      <c r="K297" s="208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157</v>
      </c>
      <c r="AU297" s="216" t="s">
        <v>83</v>
      </c>
      <c r="AV297" s="13" t="s">
        <v>81</v>
      </c>
      <c r="AW297" s="13" t="s">
        <v>30</v>
      </c>
      <c r="AX297" s="13" t="s">
        <v>73</v>
      </c>
      <c r="AY297" s="216" t="s">
        <v>146</v>
      </c>
    </row>
    <row r="298" spans="1:65" s="14" customFormat="1" ht="11.25">
      <c r="B298" s="217"/>
      <c r="C298" s="218"/>
      <c r="D298" s="200" t="s">
        <v>157</v>
      </c>
      <c r="E298" s="219" t="s">
        <v>1</v>
      </c>
      <c r="F298" s="220" t="s">
        <v>366</v>
      </c>
      <c r="G298" s="218"/>
      <c r="H298" s="221">
        <v>247.7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157</v>
      </c>
      <c r="AU298" s="227" t="s">
        <v>83</v>
      </c>
      <c r="AV298" s="14" t="s">
        <v>83</v>
      </c>
      <c r="AW298" s="14" t="s">
        <v>30</v>
      </c>
      <c r="AX298" s="14" t="s">
        <v>73</v>
      </c>
      <c r="AY298" s="227" t="s">
        <v>146</v>
      </c>
    </row>
    <row r="299" spans="1:65" s="15" customFormat="1" ht="11.25">
      <c r="B299" s="228"/>
      <c r="C299" s="229"/>
      <c r="D299" s="200" t="s">
        <v>157</v>
      </c>
      <c r="E299" s="230" t="s">
        <v>1</v>
      </c>
      <c r="F299" s="231" t="s">
        <v>160</v>
      </c>
      <c r="G299" s="229"/>
      <c r="H299" s="232">
        <v>247.7</v>
      </c>
      <c r="I299" s="233"/>
      <c r="J299" s="229"/>
      <c r="K299" s="229"/>
      <c r="L299" s="234"/>
      <c r="M299" s="235"/>
      <c r="N299" s="236"/>
      <c r="O299" s="236"/>
      <c r="P299" s="236"/>
      <c r="Q299" s="236"/>
      <c r="R299" s="236"/>
      <c r="S299" s="236"/>
      <c r="T299" s="237"/>
      <c r="AT299" s="238" t="s">
        <v>157</v>
      </c>
      <c r="AU299" s="238" t="s">
        <v>83</v>
      </c>
      <c r="AV299" s="15" t="s">
        <v>153</v>
      </c>
      <c r="AW299" s="15" t="s">
        <v>30</v>
      </c>
      <c r="AX299" s="15" t="s">
        <v>81</v>
      </c>
      <c r="AY299" s="238" t="s">
        <v>146</v>
      </c>
    </row>
    <row r="300" spans="1:65" s="12" customFormat="1" ht="22.9" customHeight="1">
      <c r="B300" s="171"/>
      <c r="C300" s="172"/>
      <c r="D300" s="173" t="s">
        <v>72</v>
      </c>
      <c r="E300" s="185" t="s">
        <v>367</v>
      </c>
      <c r="F300" s="185" t="s">
        <v>368</v>
      </c>
      <c r="G300" s="172"/>
      <c r="H300" s="172"/>
      <c r="I300" s="175"/>
      <c r="J300" s="186">
        <f>BK300</f>
        <v>0</v>
      </c>
      <c r="K300" s="172"/>
      <c r="L300" s="177"/>
      <c r="M300" s="178"/>
      <c r="N300" s="179"/>
      <c r="O300" s="179"/>
      <c r="P300" s="180">
        <f>SUM(P301:P318)</f>
        <v>0</v>
      </c>
      <c r="Q300" s="179"/>
      <c r="R300" s="180">
        <f>SUM(R301:R318)</f>
        <v>0</v>
      </c>
      <c r="S300" s="179"/>
      <c r="T300" s="181">
        <f>SUM(T301:T318)</f>
        <v>0</v>
      </c>
      <c r="AR300" s="182" t="s">
        <v>83</v>
      </c>
      <c r="AT300" s="183" t="s">
        <v>72</v>
      </c>
      <c r="AU300" s="183" t="s">
        <v>81</v>
      </c>
      <c r="AY300" s="182" t="s">
        <v>146</v>
      </c>
      <c r="BK300" s="184">
        <f>SUM(BK301:BK318)</f>
        <v>0</v>
      </c>
    </row>
    <row r="301" spans="1:65" s="2" customFormat="1" ht="16.5" customHeight="1">
      <c r="A301" s="35"/>
      <c r="B301" s="36"/>
      <c r="C301" s="187" t="s">
        <v>281</v>
      </c>
      <c r="D301" s="187" t="s">
        <v>148</v>
      </c>
      <c r="E301" s="188" t="s">
        <v>369</v>
      </c>
      <c r="F301" s="189" t="s">
        <v>370</v>
      </c>
      <c r="G301" s="190" t="s">
        <v>320</v>
      </c>
      <c r="H301" s="191">
        <v>3.2</v>
      </c>
      <c r="I301" s="192"/>
      <c r="J301" s="193">
        <f>ROUND(I301*H301,2)</f>
        <v>0</v>
      </c>
      <c r="K301" s="189" t="s">
        <v>152</v>
      </c>
      <c r="L301" s="40"/>
      <c r="M301" s="194" t="s">
        <v>1</v>
      </c>
      <c r="N301" s="195" t="s">
        <v>38</v>
      </c>
      <c r="O301" s="72"/>
      <c r="P301" s="196">
        <f>O301*H301</f>
        <v>0</v>
      </c>
      <c r="Q301" s="196">
        <v>0</v>
      </c>
      <c r="R301" s="196">
        <f>Q301*H301</f>
        <v>0</v>
      </c>
      <c r="S301" s="196">
        <v>0</v>
      </c>
      <c r="T301" s="19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98" t="s">
        <v>199</v>
      </c>
      <c r="AT301" s="198" t="s">
        <v>148</v>
      </c>
      <c r="AU301" s="198" t="s">
        <v>83</v>
      </c>
      <c r="AY301" s="18" t="s">
        <v>146</v>
      </c>
      <c r="BE301" s="199">
        <f>IF(N301="základní",J301,0)</f>
        <v>0</v>
      </c>
      <c r="BF301" s="199">
        <f>IF(N301="snížená",J301,0)</f>
        <v>0</v>
      </c>
      <c r="BG301" s="199">
        <f>IF(N301="zákl. přenesená",J301,0)</f>
        <v>0</v>
      </c>
      <c r="BH301" s="199">
        <f>IF(N301="sníž. přenesená",J301,0)</f>
        <v>0</v>
      </c>
      <c r="BI301" s="199">
        <f>IF(N301="nulová",J301,0)</f>
        <v>0</v>
      </c>
      <c r="BJ301" s="18" t="s">
        <v>81</v>
      </c>
      <c r="BK301" s="199">
        <f>ROUND(I301*H301,2)</f>
        <v>0</v>
      </c>
      <c r="BL301" s="18" t="s">
        <v>199</v>
      </c>
      <c r="BM301" s="198" t="s">
        <v>371</v>
      </c>
    </row>
    <row r="302" spans="1:65" s="2" customFormat="1" ht="11.25">
      <c r="A302" s="35"/>
      <c r="B302" s="36"/>
      <c r="C302" s="37"/>
      <c r="D302" s="200" t="s">
        <v>154</v>
      </c>
      <c r="E302" s="37"/>
      <c r="F302" s="201" t="s">
        <v>370</v>
      </c>
      <c r="G302" s="37"/>
      <c r="H302" s="37"/>
      <c r="I302" s="202"/>
      <c r="J302" s="37"/>
      <c r="K302" s="37"/>
      <c r="L302" s="40"/>
      <c r="M302" s="203"/>
      <c r="N302" s="204"/>
      <c r="O302" s="72"/>
      <c r="P302" s="72"/>
      <c r="Q302" s="72"/>
      <c r="R302" s="72"/>
      <c r="S302" s="72"/>
      <c r="T302" s="73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154</v>
      </c>
      <c r="AU302" s="18" t="s">
        <v>83</v>
      </c>
    </row>
    <row r="303" spans="1:65" s="2" customFormat="1" ht="11.25">
      <c r="A303" s="35"/>
      <c r="B303" s="36"/>
      <c r="C303" s="37"/>
      <c r="D303" s="205" t="s">
        <v>155</v>
      </c>
      <c r="E303" s="37"/>
      <c r="F303" s="206" t="s">
        <v>372</v>
      </c>
      <c r="G303" s="37"/>
      <c r="H303" s="37"/>
      <c r="I303" s="202"/>
      <c r="J303" s="37"/>
      <c r="K303" s="37"/>
      <c r="L303" s="40"/>
      <c r="M303" s="203"/>
      <c r="N303" s="204"/>
      <c r="O303" s="72"/>
      <c r="P303" s="72"/>
      <c r="Q303" s="72"/>
      <c r="R303" s="72"/>
      <c r="S303" s="72"/>
      <c r="T303" s="73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155</v>
      </c>
      <c r="AU303" s="18" t="s">
        <v>83</v>
      </c>
    </row>
    <row r="304" spans="1:65" s="13" customFormat="1" ht="11.25">
      <c r="B304" s="207"/>
      <c r="C304" s="208"/>
      <c r="D304" s="200" t="s">
        <v>157</v>
      </c>
      <c r="E304" s="209" t="s">
        <v>1</v>
      </c>
      <c r="F304" s="210" t="s">
        <v>373</v>
      </c>
      <c r="G304" s="208"/>
      <c r="H304" s="209" t="s">
        <v>1</v>
      </c>
      <c r="I304" s="211"/>
      <c r="J304" s="208"/>
      <c r="K304" s="208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157</v>
      </c>
      <c r="AU304" s="216" t="s">
        <v>83</v>
      </c>
      <c r="AV304" s="13" t="s">
        <v>81</v>
      </c>
      <c r="AW304" s="13" t="s">
        <v>30</v>
      </c>
      <c r="AX304" s="13" t="s">
        <v>73</v>
      </c>
      <c r="AY304" s="216" t="s">
        <v>146</v>
      </c>
    </row>
    <row r="305" spans="1:65" s="14" customFormat="1" ht="11.25">
      <c r="B305" s="217"/>
      <c r="C305" s="218"/>
      <c r="D305" s="200" t="s">
        <v>157</v>
      </c>
      <c r="E305" s="219" t="s">
        <v>1</v>
      </c>
      <c r="F305" s="220" t="s">
        <v>374</v>
      </c>
      <c r="G305" s="218"/>
      <c r="H305" s="221">
        <v>3.2</v>
      </c>
      <c r="I305" s="222"/>
      <c r="J305" s="218"/>
      <c r="K305" s="218"/>
      <c r="L305" s="223"/>
      <c r="M305" s="224"/>
      <c r="N305" s="225"/>
      <c r="O305" s="225"/>
      <c r="P305" s="225"/>
      <c r="Q305" s="225"/>
      <c r="R305" s="225"/>
      <c r="S305" s="225"/>
      <c r="T305" s="226"/>
      <c r="AT305" s="227" t="s">
        <v>157</v>
      </c>
      <c r="AU305" s="227" t="s">
        <v>83</v>
      </c>
      <c r="AV305" s="14" t="s">
        <v>83</v>
      </c>
      <c r="AW305" s="14" t="s">
        <v>30</v>
      </c>
      <c r="AX305" s="14" t="s">
        <v>73</v>
      </c>
      <c r="AY305" s="227" t="s">
        <v>146</v>
      </c>
    </row>
    <row r="306" spans="1:65" s="15" customFormat="1" ht="11.25">
      <c r="B306" s="228"/>
      <c r="C306" s="229"/>
      <c r="D306" s="200" t="s">
        <v>157</v>
      </c>
      <c r="E306" s="230" t="s">
        <v>1</v>
      </c>
      <c r="F306" s="231" t="s">
        <v>160</v>
      </c>
      <c r="G306" s="229"/>
      <c r="H306" s="232">
        <v>3.2</v>
      </c>
      <c r="I306" s="233"/>
      <c r="J306" s="229"/>
      <c r="K306" s="229"/>
      <c r="L306" s="234"/>
      <c r="M306" s="235"/>
      <c r="N306" s="236"/>
      <c r="O306" s="236"/>
      <c r="P306" s="236"/>
      <c r="Q306" s="236"/>
      <c r="R306" s="236"/>
      <c r="S306" s="236"/>
      <c r="T306" s="237"/>
      <c r="AT306" s="238" t="s">
        <v>157</v>
      </c>
      <c r="AU306" s="238" t="s">
        <v>83</v>
      </c>
      <c r="AV306" s="15" t="s">
        <v>153</v>
      </c>
      <c r="AW306" s="15" t="s">
        <v>30</v>
      </c>
      <c r="AX306" s="15" t="s">
        <v>81</v>
      </c>
      <c r="AY306" s="238" t="s">
        <v>146</v>
      </c>
    </row>
    <row r="307" spans="1:65" s="2" customFormat="1" ht="24.2" customHeight="1">
      <c r="A307" s="35"/>
      <c r="B307" s="36"/>
      <c r="C307" s="187" t="s">
        <v>375</v>
      </c>
      <c r="D307" s="187" t="s">
        <v>148</v>
      </c>
      <c r="E307" s="188" t="s">
        <v>376</v>
      </c>
      <c r="F307" s="189" t="s">
        <v>377</v>
      </c>
      <c r="G307" s="190" t="s">
        <v>320</v>
      </c>
      <c r="H307" s="191">
        <v>36</v>
      </c>
      <c r="I307" s="192"/>
      <c r="J307" s="193">
        <f>ROUND(I307*H307,2)</f>
        <v>0</v>
      </c>
      <c r="K307" s="189" t="s">
        <v>152</v>
      </c>
      <c r="L307" s="40"/>
      <c r="M307" s="194" t="s">
        <v>1</v>
      </c>
      <c r="N307" s="195" t="s">
        <v>38</v>
      </c>
      <c r="O307" s="72"/>
      <c r="P307" s="196">
        <f>O307*H307</f>
        <v>0</v>
      </c>
      <c r="Q307" s="196">
        <v>0</v>
      </c>
      <c r="R307" s="196">
        <f>Q307*H307</f>
        <v>0</v>
      </c>
      <c r="S307" s="196">
        <v>0</v>
      </c>
      <c r="T307" s="19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8" t="s">
        <v>199</v>
      </c>
      <c r="AT307" s="198" t="s">
        <v>148</v>
      </c>
      <c r="AU307" s="198" t="s">
        <v>83</v>
      </c>
      <c r="AY307" s="18" t="s">
        <v>146</v>
      </c>
      <c r="BE307" s="199">
        <f>IF(N307="základní",J307,0)</f>
        <v>0</v>
      </c>
      <c r="BF307" s="199">
        <f>IF(N307="snížená",J307,0)</f>
        <v>0</v>
      </c>
      <c r="BG307" s="199">
        <f>IF(N307="zákl. přenesená",J307,0)</f>
        <v>0</v>
      </c>
      <c r="BH307" s="199">
        <f>IF(N307="sníž. přenesená",J307,0)</f>
        <v>0</v>
      </c>
      <c r="BI307" s="199">
        <f>IF(N307="nulová",J307,0)</f>
        <v>0</v>
      </c>
      <c r="BJ307" s="18" t="s">
        <v>81</v>
      </c>
      <c r="BK307" s="199">
        <f>ROUND(I307*H307,2)</f>
        <v>0</v>
      </c>
      <c r="BL307" s="18" t="s">
        <v>199</v>
      </c>
      <c r="BM307" s="198" t="s">
        <v>378</v>
      </c>
    </row>
    <row r="308" spans="1:65" s="2" customFormat="1" ht="11.25">
      <c r="A308" s="35"/>
      <c r="B308" s="36"/>
      <c r="C308" s="37"/>
      <c r="D308" s="200" t="s">
        <v>154</v>
      </c>
      <c r="E308" s="37"/>
      <c r="F308" s="201" t="s">
        <v>377</v>
      </c>
      <c r="G308" s="37"/>
      <c r="H308" s="37"/>
      <c r="I308" s="202"/>
      <c r="J308" s="37"/>
      <c r="K308" s="37"/>
      <c r="L308" s="40"/>
      <c r="M308" s="203"/>
      <c r="N308" s="204"/>
      <c r="O308" s="72"/>
      <c r="P308" s="72"/>
      <c r="Q308" s="72"/>
      <c r="R308" s="72"/>
      <c r="S308" s="72"/>
      <c r="T308" s="73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154</v>
      </c>
      <c r="AU308" s="18" t="s">
        <v>83</v>
      </c>
    </row>
    <row r="309" spans="1:65" s="2" customFormat="1" ht="11.25">
      <c r="A309" s="35"/>
      <c r="B309" s="36"/>
      <c r="C309" s="37"/>
      <c r="D309" s="205" t="s">
        <v>155</v>
      </c>
      <c r="E309" s="37"/>
      <c r="F309" s="206" t="s">
        <v>379</v>
      </c>
      <c r="G309" s="37"/>
      <c r="H309" s="37"/>
      <c r="I309" s="202"/>
      <c r="J309" s="37"/>
      <c r="K309" s="37"/>
      <c r="L309" s="40"/>
      <c r="M309" s="203"/>
      <c r="N309" s="204"/>
      <c r="O309" s="72"/>
      <c r="P309" s="72"/>
      <c r="Q309" s="72"/>
      <c r="R309" s="72"/>
      <c r="S309" s="72"/>
      <c r="T309" s="73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155</v>
      </c>
      <c r="AU309" s="18" t="s">
        <v>83</v>
      </c>
    </row>
    <row r="310" spans="1:65" s="13" customFormat="1" ht="11.25">
      <c r="B310" s="207"/>
      <c r="C310" s="208"/>
      <c r="D310" s="200" t="s">
        <v>157</v>
      </c>
      <c r="E310" s="209" t="s">
        <v>1</v>
      </c>
      <c r="F310" s="210" t="s">
        <v>380</v>
      </c>
      <c r="G310" s="208"/>
      <c r="H310" s="209" t="s">
        <v>1</v>
      </c>
      <c r="I310" s="211"/>
      <c r="J310" s="208"/>
      <c r="K310" s="208"/>
      <c r="L310" s="212"/>
      <c r="M310" s="213"/>
      <c r="N310" s="214"/>
      <c r="O310" s="214"/>
      <c r="P310" s="214"/>
      <c r="Q310" s="214"/>
      <c r="R310" s="214"/>
      <c r="S310" s="214"/>
      <c r="T310" s="215"/>
      <c r="AT310" s="216" t="s">
        <v>157</v>
      </c>
      <c r="AU310" s="216" t="s">
        <v>83</v>
      </c>
      <c r="AV310" s="13" t="s">
        <v>81</v>
      </c>
      <c r="AW310" s="13" t="s">
        <v>30</v>
      </c>
      <c r="AX310" s="13" t="s">
        <v>73</v>
      </c>
      <c r="AY310" s="216" t="s">
        <v>146</v>
      </c>
    </row>
    <row r="311" spans="1:65" s="14" customFormat="1" ht="11.25">
      <c r="B311" s="217"/>
      <c r="C311" s="218"/>
      <c r="D311" s="200" t="s">
        <v>157</v>
      </c>
      <c r="E311" s="219" t="s">
        <v>1</v>
      </c>
      <c r="F311" s="220" t="s">
        <v>291</v>
      </c>
      <c r="G311" s="218"/>
      <c r="H311" s="221">
        <v>36</v>
      </c>
      <c r="I311" s="222"/>
      <c r="J311" s="218"/>
      <c r="K311" s="218"/>
      <c r="L311" s="223"/>
      <c r="M311" s="224"/>
      <c r="N311" s="225"/>
      <c r="O311" s="225"/>
      <c r="P311" s="225"/>
      <c r="Q311" s="225"/>
      <c r="R311" s="225"/>
      <c r="S311" s="225"/>
      <c r="T311" s="226"/>
      <c r="AT311" s="227" t="s">
        <v>157</v>
      </c>
      <c r="AU311" s="227" t="s">
        <v>83</v>
      </c>
      <c r="AV311" s="14" t="s">
        <v>83</v>
      </c>
      <c r="AW311" s="14" t="s">
        <v>30</v>
      </c>
      <c r="AX311" s="14" t="s">
        <v>73</v>
      </c>
      <c r="AY311" s="227" t="s">
        <v>146</v>
      </c>
    </row>
    <row r="312" spans="1:65" s="15" customFormat="1" ht="11.25">
      <c r="B312" s="228"/>
      <c r="C312" s="229"/>
      <c r="D312" s="200" t="s">
        <v>157</v>
      </c>
      <c r="E312" s="230" t="s">
        <v>1</v>
      </c>
      <c r="F312" s="231" t="s">
        <v>160</v>
      </c>
      <c r="G312" s="229"/>
      <c r="H312" s="232">
        <v>36</v>
      </c>
      <c r="I312" s="233"/>
      <c r="J312" s="229"/>
      <c r="K312" s="229"/>
      <c r="L312" s="234"/>
      <c r="M312" s="235"/>
      <c r="N312" s="236"/>
      <c r="O312" s="236"/>
      <c r="P312" s="236"/>
      <c r="Q312" s="236"/>
      <c r="R312" s="236"/>
      <c r="S312" s="236"/>
      <c r="T312" s="237"/>
      <c r="AT312" s="238" t="s">
        <v>157</v>
      </c>
      <c r="AU312" s="238" t="s">
        <v>83</v>
      </c>
      <c r="AV312" s="15" t="s">
        <v>153</v>
      </c>
      <c r="AW312" s="15" t="s">
        <v>30</v>
      </c>
      <c r="AX312" s="15" t="s">
        <v>81</v>
      </c>
      <c r="AY312" s="238" t="s">
        <v>146</v>
      </c>
    </row>
    <row r="313" spans="1:65" s="2" customFormat="1" ht="16.5" customHeight="1">
      <c r="A313" s="35"/>
      <c r="B313" s="36"/>
      <c r="C313" s="187" t="s">
        <v>286</v>
      </c>
      <c r="D313" s="187" t="s">
        <v>148</v>
      </c>
      <c r="E313" s="188" t="s">
        <v>381</v>
      </c>
      <c r="F313" s="189" t="s">
        <v>382</v>
      </c>
      <c r="G313" s="190" t="s">
        <v>320</v>
      </c>
      <c r="H313" s="191">
        <v>36</v>
      </c>
      <c r="I313" s="192"/>
      <c r="J313" s="193">
        <f>ROUND(I313*H313,2)</f>
        <v>0</v>
      </c>
      <c r="K313" s="189" t="s">
        <v>152</v>
      </c>
      <c r="L313" s="40"/>
      <c r="M313" s="194" t="s">
        <v>1</v>
      </c>
      <c r="N313" s="195" t="s">
        <v>38</v>
      </c>
      <c r="O313" s="72"/>
      <c r="P313" s="196">
        <f>O313*H313</f>
        <v>0</v>
      </c>
      <c r="Q313" s="196">
        <v>0</v>
      </c>
      <c r="R313" s="196">
        <f>Q313*H313</f>
        <v>0</v>
      </c>
      <c r="S313" s="196">
        <v>0</v>
      </c>
      <c r="T313" s="19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8" t="s">
        <v>199</v>
      </c>
      <c r="AT313" s="198" t="s">
        <v>148</v>
      </c>
      <c r="AU313" s="198" t="s">
        <v>83</v>
      </c>
      <c r="AY313" s="18" t="s">
        <v>146</v>
      </c>
      <c r="BE313" s="199">
        <f>IF(N313="základní",J313,0)</f>
        <v>0</v>
      </c>
      <c r="BF313" s="199">
        <f>IF(N313="snížená",J313,0)</f>
        <v>0</v>
      </c>
      <c r="BG313" s="199">
        <f>IF(N313="zákl. přenesená",J313,0)</f>
        <v>0</v>
      </c>
      <c r="BH313" s="199">
        <f>IF(N313="sníž. přenesená",J313,0)</f>
        <v>0</v>
      </c>
      <c r="BI313" s="199">
        <f>IF(N313="nulová",J313,0)</f>
        <v>0</v>
      </c>
      <c r="BJ313" s="18" t="s">
        <v>81</v>
      </c>
      <c r="BK313" s="199">
        <f>ROUND(I313*H313,2)</f>
        <v>0</v>
      </c>
      <c r="BL313" s="18" t="s">
        <v>199</v>
      </c>
      <c r="BM313" s="198" t="s">
        <v>383</v>
      </c>
    </row>
    <row r="314" spans="1:65" s="2" customFormat="1" ht="11.25">
      <c r="A314" s="35"/>
      <c r="B314" s="36"/>
      <c r="C314" s="37"/>
      <c r="D314" s="200" t="s">
        <v>154</v>
      </c>
      <c r="E314" s="37"/>
      <c r="F314" s="201" t="s">
        <v>382</v>
      </c>
      <c r="G314" s="37"/>
      <c r="H314" s="37"/>
      <c r="I314" s="202"/>
      <c r="J314" s="37"/>
      <c r="K314" s="37"/>
      <c r="L314" s="40"/>
      <c r="M314" s="203"/>
      <c r="N314" s="204"/>
      <c r="O314" s="72"/>
      <c r="P314" s="72"/>
      <c r="Q314" s="72"/>
      <c r="R314" s="72"/>
      <c r="S314" s="72"/>
      <c r="T314" s="73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154</v>
      </c>
      <c r="AU314" s="18" t="s">
        <v>83</v>
      </c>
    </row>
    <row r="315" spans="1:65" s="2" customFormat="1" ht="11.25">
      <c r="A315" s="35"/>
      <c r="B315" s="36"/>
      <c r="C315" s="37"/>
      <c r="D315" s="205" t="s">
        <v>155</v>
      </c>
      <c r="E315" s="37"/>
      <c r="F315" s="206" t="s">
        <v>384</v>
      </c>
      <c r="G315" s="37"/>
      <c r="H315" s="37"/>
      <c r="I315" s="202"/>
      <c r="J315" s="37"/>
      <c r="K315" s="37"/>
      <c r="L315" s="40"/>
      <c r="M315" s="203"/>
      <c r="N315" s="204"/>
      <c r="O315" s="72"/>
      <c r="P315" s="72"/>
      <c r="Q315" s="72"/>
      <c r="R315" s="72"/>
      <c r="S315" s="72"/>
      <c r="T315" s="73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155</v>
      </c>
      <c r="AU315" s="18" t="s">
        <v>83</v>
      </c>
    </row>
    <row r="316" spans="1:65" s="2" customFormat="1" ht="16.5" customHeight="1">
      <c r="A316" s="35"/>
      <c r="B316" s="36"/>
      <c r="C316" s="187" t="s">
        <v>324</v>
      </c>
      <c r="D316" s="187" t="s">
        <v>148</v>
      </c>
      <c r="E316" s="188" t="s">
        <v>385</v>
      </c>
      <c r="F316" s="189" t="s">
        <v>386</v>
      </c>
      <c r="G316" s="190" t="s">
        <v>320</v>
      </c>
      <c r="H316" s="191">
        <v>36</v>
      </c>
      <c r="I316" s="192"/>
      <c r="J316" s="193">
        <f>ROUND(I316*H316,2)</f>
        <v>0</v>
      </c>
      <c r="K316" s="189" t="s">
        <v>152</v>
      </c>
      <c r="L316" s="40"/>
      <c r="M316" s="194" t="s">
        <v>1</v>
      </c>
      <c r="N316" s="195" t="s">
        <v>38</v>
      </c>
      <c r="O316" s="72"/>
      <c r="P316" s="196">
        <f>O316*H316</f>
        <v>0</v>
      </c>
      <c r="Q316" s="196">
        <v>0</v>
      </c>
      <c r="R316" s="196">
        <f>Q316*H316</f>
        <v>0</v>
      </c>
      <c r="S316" s="196">
        <v>0</v>
      </c>
      <c r="T316" s="19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8" t="s">
        <v>199</v>
      </c>
      <c r="AT316" s="198" t="s">
        <v>148</v>
      </c>
      <c r="AU316" s="198" t="s">
        <v>83</v>
      </c>
      <c r="AY316" s="18" t="s">
        <v>146</v>
      </c>
      <c r="BE316" s="199">
        <f>IF(N316="základní",J316,0)</f>
        <v>0</v>
      </c>
      <c r="BF316" s="199">
        <f>IF(N316="snížená",J316,0)</f>
        <v>0</v>
      </c>
      <c r="BG316" s="199">
        <f>IF(N316="zákl. přenesená",J316,0)</f>
        <v>0</v>
      </c>
      <c r="BH316" s="199">
        <f>IF(N316="sníž. přenesená",J316,0)</f>
        <v>0</v>
      </c>
      <c r="BI316" s="199">
        <f>IF(N316="nulová",J316,0)</f>
        <v>0</v>
      </c>
      <c r="BJ316" s="18" t="s">
        <v>81</v>
      </c>
      <c r="BK316" s="199">
        <f>ROUND(I316*H316,2)</f>
        <v>0</v>
      </c>
      <c r="BL316" s="18" t="s">
        <v>199</v>
      </c>
      <c r="BM316" s="198" t="s">
        <v>387</v>
      </c>
    </row>
    <row r="317" spans="1:65" s="2" customFormat="1" ht="11.25">
      <c r="A317" s="35"/>
      <c r="B317" s="36"/>
      <c r="C317" s="37"/>
      <c r="D317" s="200" t="s">
        <v>154</v>
      </c>
      <c r="E317" s="37"/>
      <c r="F317" s="201" t="s">
        <v>386</v>
      </c>
      <c r="G317" s="37"/>
      <c r="H317" s="37"/>
      <c r="I317" s="202"/>
      <c r="J317" s="37"/>
      <c r="K317" s="37"/>
      <c r="L317" s="40"/>
      <c r="M317" s="203"/>
      <c r="N317" s="204"/>
      <c r="O317" s="72"/>
      <c r="P317" s="72"/>
      <c r="Q317" s="72"/>
      <c r="R317" s="72"/>
      <c r="S317" s="72"/>
      <c r="T317" s="73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154</v>
      </c>
      <c r="AU317" s="18" t="s">
        <v>83</v>
      </c>
    </row>
    <row r="318" spans="1:65" s="2" customFormat="1" ht="11.25">
      <c r="A318" s="35"/>
      <c r="B318" s="36"/>
      <c r="C318" s="37"/>
      <c r="D318" s="205" t="s">
        <v>155</v>
      </c>
      <c r="E318" s="37"/>
      <c r="F318" s="206" t="s">
        <v>388</v>
      </c>
      <c r="G318" s="37"/>
      <c r="H318" s="37"/>
      <c r="I318" s="202"/>
      <c r="J318" s="37"/>
      <c r="K318" s="37"/>
      <c r="L318" s="40"/>
      <c r="M318" s="203"/>
      <c r="N318" s="204"/>
      <c r="O318" s="72"/>
      <c r="P318" s="72"/>
      <c r="Q318" s="72"/>
      <c r="R318" s="72"/>
      <c r="S318" s="72"/>
      <c r="T318" s="73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155</v>
      </c>
      <c r="AU318" s="18" t="s">
        <v>83</v>
      </c>
    </row>
    <row r="319" spans="1:65" s="12" customFormat="1" ht="22.9" customHeight="1">
      <c r="B319" s="171"/>
      <c r="C319" s="172"/>
      <c r="D319" s="173" t="s">
        <v>72</v>
      </c>
      <c r="E319" s="185" t="s">
        <v>389</v>
      </c>
      <c r="F319" s="185" t="s">
        <v>390</v>
      </c>
      <c r="G319" s="172"/>
      <c r="H319" s="172"/>
      <c r="I319" s="175"/>
      <c r="J319" s="186">
        <f>BK319</f>
        <v>0</v>
      </c>
      <c r="K319" s="172"/>
      <c r="L319" s="177"/>
      <c r="M319" s="178"/>
      <c r="N319" s="179"/>
      <c r="O319" s="179"/>
      <c r="P319" s="180">
        <f>SUM(P320:P327)</f>
        <v>0</v>
      </c>
      <c r="Q319" s="179"/>
      <c r="R319" s="180">
        <f>SUM(R320:R327)</f>
        <v>0</v>
      </c>
      <c r="S319" s="179"/>
      <c r="T319" s="181">
        <f>SUM(T320:T327)</f>
        <v>0</v>
      </c>
      <c r="AR319" s="182" t="s">
        <v>83</v>
      </c>
      <c r="AT319" s="183" t="s">
        <v>72</v>
      </c>
      <c r="AU319" s="183" t="s">
        <v>81</v>
      </c>
      <c r="AY319" s="182" t="s">
        <v>146</v>
      </c>
      <c r="BK319" s="184">
        <f>SUM(BK320:BK327)</f>
        <v>0</v>
      </c>
    </row>
    <row r="320" spans="1:65" s="2" customFormat="1" ht="33" customHeight="1">
      <c r="A320" s="35"/>
      <c r="B320" s="36"/>
      <c r="C320" s="187" t="s">
        <v>291</v>
      </c>
      <c r="D320" s="187" t="s">
        <v>148</v>
      </c>
      <c r="E320" s="188" t="s">
        <v>391</v>
      </c>
      <c r="F320" s="189" t="s">
        <v>392</v>
      </c>
      <c r="G320" s="190" t="s">
        <v>186</v>
      </c>
      <c r="H320" s="191">
        <v>9900</v>
      </c>
      <c r="I320" s="192"/>
      <c r="J320" s="193">
        <f>ROUND(I320*H320,2)</f>
        <v>0</v>
      </c>
      <c r="K320" s="189" t="s">
        <v>152</v>
      </c>
      <c r="L320" s="40"/>
      <c r="M320" s="194" t="s">
        <v>1</v>
      </c>
      <c r="N320" s="195" t="s">
        <v>38</v>
      </c>
      <c r="O320" s="72"/>
      <c r="P320" s="196">
        <f>O320*H320</f>
        <v>0</v>
      </c>
      <c r="Q320" s="196">
        <v>0</v>
      </c>
      <c r="R320" s="196">
        <f>Q320*H320</f>
        <v>0</v>
      </c>
      <c r="S320" s="196">
        <v>0</v>
      </c>
      <c r="T320" s="197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98" t="s">
        <v>199</v>
      </c>
      <c r="AT320" s="198" t="s">
        <v>148</v>
      </c>
      <c r="AU320" s="198" t="s">
        <v>83</v>
      </c>
      <c r="AY320" s="18" t="s">
        <v>146</v>
      </c>
      <c r="BE320" s="199">
        <f>IF(N320="základní",J320,0)</f>
        <v>0</v>
      </c>
      <c r="BF320" s="199">
        <f>IF(N320="snížená",J320,0)</f>
        <v>0</v>
      </c>
      <c r="BG320" s="199">
        <f>IF(N320="zákl. přenesená",J320,0)</f>
        <v>0</v>
      </c>
      <c r="BH320" s="199">
        <f>IF(N320="sníž. přenesená",J320,0)</f>
        <v>0</v>
      </c>
      <c r="BI320" s="199">
        <f>IF(N320="nulová",J320,0)</f>
        <v>0</v>
      </c>
      <c r="BJ320" s="18" t="s">
        <v>81</v>
      </c>
      <c r="BK320" s="199">
        <f>ROUND(I320*H320,2)</f>
        <v>0</v>
      </c>
      <c r="BL320" s="18" t="s">
        <v>199</v>
      </c>
      <c r="BM320" s="198" t="s">
        <v>393</v>
      </c>
    </row>
    <row r="321" spans="1:51" s="2" customFormat="1" ht="19.5">
      <c r="A321" s="35"/>
      <c r="B321" s="36"/>
      <c r="C321" s="37"/>
      <c r="D321" s="200" t="s">
        <v>154</v>
      </c>
      <c r="E321" s="37"/>
      <c r="F321" s="201" t="s">
        <v>392</v>
      </c>
      <c r="G321" s="37"/>
      <c r="H321" s="37"/>
      <c r="I321" s="202"/>
      <c r="J321" s="37"/>
      <c r="K321" s="37"/>
      <c r="L321" s="40"/>
      <c r="M321" s="203"/>
      <c r="N321" s="204"/>
      <c r="O321" s="72"/>
      <c r="P321" s="72"/>
      <c r="Q321" s="72"/>
      <c r="R321" s="72"/>
      <c r="S321" s="72"/>
      <c r="T321" s="73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154</v>
      </c>
      <c r="AU321" s="18" t="s">
        <v>83</v>
      </c>
    </row>
    <row r="322" spans="1:51" s="2" customFormat="1" ht="11.25">
      <c r="A322" s="35"/>
      <c r="B322" s="36"/>
      <c r="C322" s="37"/>
      <c r="D322" s="205" t="s">
        <v>155</v>
      </c>
      <c r="E322" s="37"/>
      <c r="F322" s="206" t="s">
        <v>394</v>
      </c>
      <c r="G322" s="37"/>
      <c r="H322" s="37"/>
      <c r="I322" s="202"/>
      <c r="J322" s="37"/>
      <c r="K322" s="37"/>
      <c r="L322" s="40"/>
      <c r="M322" s="203"/>
      <c r="N322" s="204"/>
      <c r="O322" s="72"/>
      <c r="P322" s="72"/>
      <c r="Q322" s="72"/>
      <c r="R322" s="72"/>
      <c r="S322" s="72"/>
      <c r="T322" s="73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155</v>
      </c>
      <c r="AU322" s="18" t="s">
        <v>83</v>
      </c>
    </row>
    <row r="323" spans="1:51" s="13" customFormat="1" ht="11.25">
      <c r="B323" s="207"/>
      <c r="C323" s="208"/>
      <c r="D323" s="200" t="s">
        <v>157</v>
      </c>
      <c r="E323" s="209" t="s">
        <v>1</v>
      </c>
      <c r="F323" s="210" t="s">
        <v>395</v>
      </c>
      <c r="G323" s="208"/>
      <c r="H323" s="209" t="s">
        <v>1</v>
      </c>
      <c r="I323" s="211"/>
      <c r="J323" s="208"/>
      <c r="K323" s="208"/>
      <c r="L323" s="212"/>
      <c r="M323" s="213"/>
      <c r="N323" s="214"/>
      <c r="O323" s="214"/>
      <c r="P323" s="214"/>
      <c r="Q323" s="214"/>
      <c r="R323" s="214"/>
      <c r="S323" s="214"/>
      <c r="T323" s="215"/>
      <c r="AT323" s="216" t="s">
        <v>157</v>
      </c>
      <c r="AU323" s="216" t="s">
        <v>83</v>
      </c>
      <c r="AV323" s="13" t="s">
        <v>81</v>
      </c>
      <c r="AW323" s="13" t="s">
        <v>30</v>
      </c>
      <c r="AX323" s="13" t="s">
        <v>73</v>
      </c>
      <c r="AY323" s="216" t="s">
        <v>146</v>
      </c>
    </row>
    <row r="324" spans="1:51" s="14" customFormat="1" ht="11.25">
      <c r="B324" s="217"/>
      <c r="C324" s="218"/>
      <c r="D324" s="200" t="s">
        <v>157</v>
      </c>
      <c r="E324" s="219" t="s">
        <v>1</v>
      </c>
      <c r="F324" s="220" t="s">
        <v>396</v>
      </c>
      <c r="G324" s="218"/>
      <c r="H324" s="221">
        <v>1200</v>
      </c>
      <c r="I324" s="222"/>
      <c r="J324" s="218"/>
      <c r="K324" s="218"/>
      <c r="L324" s="223"/>
      <c r="M324" s="224"/>
      <c r="N324" s="225"/>
      <c r="O324" s="225"/>
      <c r="P324" s="225"/>
      <c r="Q324" s="225"/>
      <c r="R324" s="225"/>
      <c r="S324" s="225"/>
      <c r="T324" s="226"/>
      <c r="AT324" s="227" t="s">
        <v>157</v>
      </c>
      <c r="AU324" s="227" t="s">
        <v>83</v>
      </c>
      <c r="AV324" s="14" t="s">
        <v>83</v>
      </c>
      <c r="AW324" s="14" t="s">
        <v>30</v>
      </c>
      <c r="AX324" s="14" t="s">
        <v>73</v>
      </c>
      <c r="AY324" s="227" t="s">
        <v>146</v>
      </c>
    </row>
    <row r="325" spans="1:51" s="13" customFormat="1" ht="11.25">
      <c r="B325" s="207"/>
      <c r="C325" s="208"/>
      <c r="D325" s="200" t="s">
        <v>157</v>
      </c>
      <c r="E325" s="209" t="s">
        <v>1</v>
      </c>
      <c r="F325" s="210" t="s">
        <v>397</v>
      </c>
      <c r="G325" s="208"/>
      <c r="H325" s="209" t="s">
        <v>1</v>
      </c>
      <c r="I325" s="211"/>
      <c r="J325" s="208"/>
      <c r="K325" s="208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157</v>
      </c>
      <c r="AU325" s="216" t="s">
        <v>83</v>
      </c>
      <c r="AV325" s="13" t="s">
        <v>81</v>
      </c>
      <c r="AW325" s="13" t="s">
        <v>30</v>
      </c>
      <c r="AX325" s="13" t="s">
        <v>73</v>
      </c>
      <c r="AY325" s="216" t="s">
        <v>146</v>
      </c>
    </row>
    <row r="326" spans="1:51" s="14" customFormat="1" ht="11.25">
      <c r="B326" s="217"/>
      <c r="C326" s="218"/>
      <c r="D326" s="200" t="s">
        <v>157</v>
      </c>
      <c r="E326" s="219" t="s">
        <v>1</v>
      </c>
      <c r="F326" s="220" t="s">
        <v>398</v>
      </c>
      <c r="G326" s="218"/>
      <c r="H326" s="221">
        <v>8700</v>
      </c>
      <c r="I326" s="222"/>
      <c r="J326" s="218"/>
      <c r="K326" s="218"/>
      <c r="L326" s="223"/>
      <c r="M326" s="224"/>
      <c r="N326" s="225"/>
      <c r="O326" s="225"/>
      <c r="P326" s="225"/>
      <c r="Q326" s="225"/>
      <c r="R326" s="225"/>
      <c r="S326" s="225"/>
      <c r="T326" s="226"/>
      <c r="AT326" s="227" t="s">
        <v>157</v>
      </c>
      <c r="AU326" s="227" t="s">
        <v>83</v>
      </c>
      <c r="AV326" s="14" t="s">
        <v>83</v>
      </c>
      <c r="AW326" s="14" t="s">
        <v>30</v>
      </c>
      <c r="AX326" s="14" t="s">
        <v>73</v>
      </c>
      <c r="AY326" s="227" t="s">
        <v>146</v>
      </c>
    </row>
    <row r="327" spans="1:51" s="15" customFormat="1" ht="11.25">
      <c r="B327" s="228"/>
      <c r="C327" s="229"/>
      <c r="D327" s="200" t="s">
        <v>157</v>
      </c>
      <c r="E327" s="230" t="s">
        <v>1</v>
      </c>
      <c r="F327" s="231" t="s">
        <v>160</v>
      </c>
      <c r="G327" s="229"/>
      <c r="H327" s="232">
        <v>9900</v>
      </c>
      <c r="I327" s="233"/>
      <c r="J327" s="229"/>
      <c r="K327" s="229"/>
      <c r="L327" s="234"/>
      <c r="M327" s="250"/>
      <c r="N327" s="251"/>
      <c r="O327" s="251"/>
      <c r="P327" s="251"/>
      <c r="Q327" s="251"/>
      <c r="R327" s="251"/>
      <c r="S327" s="251"/>
      <c r="T327" s="252"/>
      <c r="AT327" s="238" t="s">
        <v>157</v>
      </c>
      <c r="AU327" s="238" t="s">
        <v>83</v>
      </c>
      <c r="AV327" s="15" t="s">
        <v>153</v>
      </c>
      <c r="AW327" s="15" t="s">
        <v>30</v>
      </c>
      <c r="AX327" s="15" t="s">
        <v>81</v>
      </c>
      <c r="AY327" s="238" t="s">
        <v>146</v>
      </c>
    </row>
    <row r="328" spans="1:51" s="2" customFormat="1" ht="6.95" customHeight="1">
      <c r="A328" s="35"/>
      <c r="B328" s="55"/>
      <c r="C328" s="56"/>
      <c r="D328" s="56"/>
      <c r="E328" s="56"/>
      <c r="F328" s="56"/>
      <c r="G328" s="56"/>
      <c r="H328" s="56"/>
      <c r="I328" s="56"/>
      <c r="J328" s="56"/>
      <c r="K328" s="56"/>
      <c r="L328" s="40"/>
      <c r="M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</row>
  </sheetData>
  <sheetProtection algorithmName="SHA-512" hashValue="E5T//mapJtJ16Skj8Qrq9SiJbctDoz8YxDz51+29e4bBppGZARAApFHRmMJokQ5nxdE4OQEwlksMviQrSc7QLw==" saltValue="otap/CmqzM17q0tJqbjljz9pZJtDps4Oi1B1dOghDqzB3kk19E+ese+kVfHDC7HRVPkG/h5kJF2h7LJjD1J0DA==" spinCount="100000" sheet="1" objects="1" scenarios="1" formatColumns="0" formatRows="0" autoFilter="0"/>
  <autoFilter ref="C127:K327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hyperlinks>
    <hyperlink ref="F133" r:id="rId1"/>
    <hyperlink ref="F143" r:id="rId2"/>
    <hyperlink ref="F153" r:id="rId3"/>
    <hyperlink ref="F159" r:id="rId4"/>
    <hyperlink ref="F165" r:id="rId5"/>
    <hyperlink ref="F171" r:id="rId6"/>
    <hyperlink ref="F184" r:id="rId7"/>
    <hyperlink ref="F188" r:id="rId8"/>
    <hyperlink ref="F222" r:id="rId9"/>
    <hyperlink ref="F226" r:id="rId10"/>
    <hyperlink ref="F230" r:id="rId11"/>
    <hyperlink ref="F233" r:id="rId12"/>
    <hyperlink ref="F236" r:id="rId13"/>
    <hyperlink ref="F239" r:id="rId14"/>
    <hyperlink ref="F244" r:id="rId15"/>
    <hyperlink ref="F247" r:id="rId16"/>
    <hyperlink ref="F252" r:id="rId17"/>
    <hyperlink ref="F263" r:id="rId18"/>
    <hyperlink ref="F269" r:id="rId19"/>
    <hyperlink ref="F272" r:id="rId20"/>
    <hyperlink ref="F275" r:id="rId21"/>
    <hyperlink ref="F280" r:id="rId22"/>
    <hyperlink ref="F290" r:id="rId23"/>
    <hyperlink ref="F296" r:id="rId24"/>
    <hyperlink ref="F303" r:id="rId25"/>
    <hyperlink ref="F309" r:id="rId26"/>
    <hyperlink ref="F315" r:id="rId27"/>
    <hyperlink ref="F318" r:id="rId28"/>
    <hyperlink ref="F322" r:id="rId2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86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5" customHeight="1">
      <c r="B4" s="21"/>
      <c r="D4" s="111" t="s">
        <v>111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0" t="str">
        <f>'Rekapitulace stavby'!K6</f>
        <v>01 - Opočno pod Orlickými horami ON - SA část oprava - PD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13" t="s">
        <v>112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399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18. 10. 2022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37</v>
      </c>
      <c r="E33" s="113" t="s">
        <v>38</v>
      </c>
      <c r="F33" s="124">
        <f>ROUND((SUM(BE125:BE281)),  2)</f>
        <v>0</v>
      </c>
      <c r="G33" s="35"/>
      <c r="H33" s="35"/>
      <c r="I33" s="125">
        <v>0.21</v>
      </c>
      <c r="J33" s="124">
        <f>ROUND(((SUM(BE125:BE281))*I33),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39</v>
      </c>
      <c r="F34" s="124">
        <f>ROUND((SUM(BF125:BF281)),  2)</f>
        <v>0</v>
      </c>
      <c r="G34" s="35"/>
      <c r="H34" s="35"/>
      <c r="I34" s="125">
        <v>0.15</v>
      </c>
      <c r="J34" s="124">
        <f>ROUND(((SUM(BF125:BF281))*I34),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40</v>
      </c>
      <c r="F35" s="124">
        <f>ROUND((SUM(BG125:BG281)),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41</v>
      </c>
      <c r="F36" s="124">
        <f>ROUND((SUM(BH125:BH281)),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42</v>
      </c>
      <c r="F37" s="124">
        <f>ROUND((SUM(BI125:BI281)),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01 - Opočno pod Orlickými horami ON - SA část oprava - PD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3" t="str">
        <f>E9</f>
        <v>SO 01.2 - uprava zpevněný...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18. 10. 2022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115</v>
      </c>
      <c r="D94" s="145"/>
      <c r="E94" s="145"/>
      <c r="F94" s="145"/>
      <c r="G94" s="145"/>
      <c r="H94" s="145"/>
      <c r="I94" s="145"/>
      <c r="J94" s="146" t="s">
        <v>116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117</v>
      </c>
      <c r="D96" s="37"/>
      <c r="E96" s="37"/>
      <c r="F96" s="37"/>
      <c r="G96" s="37"/>
      <c r="H96" s="37"/>
      <c r="I96" s="37"/>
      <c r="J96" s="85">
        <f>J125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5" customHeight="1">
      <c r="B97" s="148"/>
      <c r="C97" s="149"/>
      <c r="D97" s="150" t="s">
        <v>119</v>
      </c>
      <c r="E97" s="151"/>
      <c r="F97" s="151"/>
      <c r="G97" s="151"/>
      <c r="H97" s="151"/>
      <c r="I97" s="151"/>
      <c r="J97" s="152">
        <f>J126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120</v>
      </c>
      <c r="E98" s="157"/>
      <c r="F98" s="157"/>
      <c r="G98" s="157"/>
      <c r="H98" s="157"/>
      <c r="I98" s="157"/>
      <c r="J98" s="158">
        <f>J127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400</v>
      </c>
      <c r="E99" s="157"/>
      <c r="F99" s="157"/>
      <c r="G99" s="157"/>
      <c r="H99" s="157"/>
      <c r="I99" s="157"/>
      <c r="J99" s="158">
        <f>J138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121</v>
      </c>
      <c r="E100" s="157"/>
      <c r="F100" s="157"/>
      <c r="G100" s="157"/>
      <c r="H100" s="157"/>
      <c r="I100" s="157"/>
      <c r="J100" s="158">
        <f>J174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401</v>
      </c>
      <c r="E101" s="157"/>
      <c r="F101" s="157"/>
      <c r="G101" s="157"/>
      <c r="H101" s="157"/>
      <c r="I101" s="157"/>
      <c r="J101" s="158">
        <f>J195</f>
        <v>0</v>
      </c>
      <c r="K101" s="155"/>
      <c r="L101" s="159"/>
    </row>
    <row r="102" spans="1:31" s="9" customFormat="1" ht="24.95" customHeight="1">
      <c r="B102" s="148"/>
      <c r="C102" s="149"/>
      <c r="D102" s="150" t="s">
        <v>124</v>
      </c>
      <c r="E102" s="151"/>
      <c r="F102" s="151"/>
      <c r="G102" s="151"/>
      <c r="H102" s="151"/>
      <c r="I102" s="151"/>
      <c r="J102" s="152">
        <f>J199</f>
        <v>0</v>
      </c>
      <c r="K102" s="149"/>
      <c r="L102" s="153"/>
    </row>
    <row r="103" spans="1:31" s="10" customFormat="1" ht="19.899999999999999" customHeight="1">
      <c r="B103" s="154"/>
      <c r="C103" s="155"/>
      <c r="D103" s="156" t="s">
        <v>127</v>
      </c>
      <c r="E103" s="157"/>
      <c r="F103" s="157"/>
      <c r="G103" s="157"/>
      <c r="H103" s="157"/>
      <c r="I103" s="157"/>
      <c r="J103" s="158">
        <f>J200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129</v>
      </c>
      <c r="E104" s="157"/>
      <c r="F104" s="157"/>
      <c r="G104" s="157"/>
      <c r="H104" s="157"/>
      <c r="I104" s="157"/>
      <c r="J104" s="158">
        <f>J216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130</v>
      </c>
      <c r="E105" s="157"/>
      <c r="F105" s="157"/>
      <c r="G105" s="157"/>
      <c r="H105" s="157"/>
      <c r="I105" s="157"/>
      <c r="J105" s="158">
        <f>J228</f>
        <v>0</v>
      </c>
      <c r="K105" s="155"/>
      <c r="L105" s="159"/>
    </row>
    <row r="106" spans="1:31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31" s="2" customFormat="1" ht="6.95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4.95" customHeight="1">
      <c r="A112" s="35"/>
      <c r="B112" s="36"/>
      <c r="C112" s="24" t="s">
        <v>131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17" t="str">
        <f>E7</f>
        <v>01 - Opočno pod Orlickými horami ON - SA část oprava - PD</v>
      </c>
      <c r="F115" s="318"/>
      <c r="G115" s="318"/>
      <c r="H115" s="318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112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273" t="str">
        <f>E9</f>
        <v>SO 01.2 - uprava zpevněný...</v>
      </c>
      <c r="F117" s="319"/>
      <c r="G117" s="319"/>
      <c r="H117" s="319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20</v>
      </c>
      <c r="D119" s="37"/>
      <c r="E119" s="37"/>
      <c r="F119" s="28" t="str">
        <f>F12</f>
        <v xml:space="preserve"> </v>
      </c>
      <c r="G119" s="37"/>
      <c r="H119" s="37"/>
      <c r="I119" s="30" t="s">
        <v>22</v>
      </c>
      <c r="J119" s="67" t="str">
        <f>IF(J12="","",J12)</f>
        <v>18. 10. 2022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24</v>
      </c>
      <c r="D121" s="37"/>
      <c r="E121" s="37"/>
      <c r="F121" s="28" t="str">
        <f>E15</f>
        <v xml:space="preserve"> </v>
      </c>
      <c r="G121" s="37"/>
      <c r="H121" s="37"/>
      <c r="I121" s="30" t="s">
        <v>29</v>
      </c>
      <c r="J121" s="33" t="str">
        <f>E21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2" customHeight="1">
      <c r="A122" s="35"/>
      <c r="B122" s="36"/>
      <c r="C122" s="30" t="s">
        <v>27</v>
      </c>
      <c r="D122" s="37"/>
      <c r="E122" s="37"/>
      <c r="F122" s="28" t="str">
        <f>IF(E18="","",E18)</f>
        <v>Vyplň údaj</v>
      </c>
      <c r="G122" s="37"/>
      <c r="H122" s="37"/>
      <c r="I122" s="30" t="s">
        <v>31</v>
      </c>
      <c r="J122" s="33" t="str">
        <f>E24</f>
        <v xml:space="preserve"> 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60"/>
      <c r="B124" s="161"/>
      <c r="C124" s="162" t="s">
        <v>132</v>
      </c>
      <c r="D124" s="163" t="s">
        <v>58</v>
      </c>
      <c r="E124" s="163" t="s">
        <v>54</v>
      </c>
      <c r="F124" s="163" t="s">
        <v>55</v>
      </c>
      <c r="G124" s="163" t="s">
        <v>133</v>
      </c>
      <c r="H124" s="163" t="s">
        <v>134</v>
      </c>
      <c r="I124" s="163" t="s">
        <v>135</v>
      </c>
      <c r="J124" s="163" t="s">
        <v>116</v>
      </c>
      <c r="K124" s="164" t="s">
        <v>136</v>
      </c>
      <c r="L124" s="165"/>
      <c r="M124" s="76" t="s">
        <v>1</v>
      </c>
      <c r="N124" s="77" t="s">
        <v>37</v>
      </c>
      <c r="O124" s="77" t="s">
        <v>137</v>
      </c>
      <c r="P124" s="77" t="s">
        <v>138</v>
      </c>
      <c r="Q124" s="77" t="s">
        <v>139</v>
      </c>
      <c r="R124" s="77" t="s">
        <v>140</v>
      </c>
      <c r="S124" s="77" t="s">
        <v>141</v>
      </c>
      <c r="T124" s="78" t="s">
        <v>142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pans="1:65" s="2" customFormat="1" ht="22.9" customHeight="1">
      <c r="A125" s="35"/>
      <c r="B125" s="36"/>
      <c r="C125" s="83" t="s">
        <v>143</v>
      </c>
      <c r="D125" s="37"/>
      <c r="E125" s="37"/>
      <c r="F125" s="37"/>
      <c r="G125" s="37"/>
      <c r="H125" s="37"/>
      <c r="I125" s="37"/>
      <c r="J125" s="166">
        <f>BK125</f>
        <v>0</v>
      </c>
      <c r="K125" s="37"/>
      <c r="L125" s="40"/>
      <c r="M125" s="79"/>
      <c r="N125" s="167"/>
      <c r="O125" s="80"/>
      <c r="P125" s="168">
        <f>P126+P199</f>
        <v>0</v>
      </c>
      <c r="Q125" s="80"/>
      <c r="R125" s="168">
        <f>R126+R199</f>
        <v>0</v>
      </c>
      <c r="S125" s="80"/>
      <c r="T125" s="169">
        <f>T126+T199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72</v>
      </c>
      <c r="AU125" s="18" t="s">
        <v>118</v>
      </c>
      <c r="BK125" s="170">
        <f>BK126+BK199</f>
        <v>0</v>
      </c>
    </row>
    <row r="126" spans="1:65" s="12" customFormat="1" ht="25.9" customHeight="1">
      <c r="B126" s="171"/>
      <c r="C126" s="172"/>
      <c r="D126" s="173" t="s">
        <v>72</v>
      </c>
      <c r="E126" s="174" t="s">
        <v>144</v>
      </c>
      <c r="F126" s="174" t="s">
        <v>145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P127+P138+P174+P195</f>
        <v>0</v>
      </c>
      <c r="Q126" s="179"/>
      <c r="R126" s="180">
        <f>R127+R138+R174+R195</f>
        <v>0</v>
      </c>
      <c r="S126" s="179"/>
      <c r="T126" s="181">
        <f>T127+T138+T174+T195</f>
        <v>0</v>
      </c>
      <c r="AR126" s="182" t="s">
        <v>81</v>
      </c>
      <c r="AT126" s="183" t="s">
        <v>72</v>
      </c>
      <c r="AU126" s="183" t="s">
        <v>73</v>
      </c>
      <c r="AY126" s="182" t="s">
        <v>146</v>
      </c>
      <c r="BK126" s="184">
        <f>BK127+BK138+BK174+BK195</f>
        <v>0</v>
      </c>
    </row>
    <row r="127" spans="1:65" s="12" customFormat="1" ht="22.9" customHeight="1">
      <c r="B127" s="171"/>
      <c r="C127" s="172"/>
      <c r="D127" s="173" t="s">
        <v>72</v>
      </c>
      <c r="E127" s="185" t="s">
        <v>81</v>
      </c>
      <c r="F127" s="185" t="s">
        <v>147</v>
      </c>
      <c r="G127" s="172"/>
      <c r="H127" s="172"/>
      <c r="I127" s="175"/>
      <c r="J127" s="186">
        <f>BK127</f>
        <v>0</v>
      </c>
      <c r="K127" s="172"/>
      <c r="L127" s="177"/>
      <c r="M127" s="178"/>
      <c r="N127" s="179"/>
      <c r="O127" s="179"/>
      <c r="P127" s="180">
        <f>SUM(P128:P137)</f>
        <v>0</v>
      </c>
      <c r="Q127" s="179"/>
      <c r="R127" s="180">
        <f>SUM(R128:R137)</f>
        <v>0</v>
      </c>
      <c r="S127" s="179"/>
      <c r="T127" s="181">
        <f>SUM(T128:T137)</f>
        <v>0</v>
      </c>
      <c r="AR127" s="182" t="s">
        <v>81</v>
      </c>
      <c r="AT127" s="183" t="s">
        <v>72</v>
      </c>
      <c r="AU127" s="183" t="s">
        <v>81</v>
      </c>
      <c r="AY127" s="182" t="s">
        <v>146</v>
      </c>
      <c r="BK127" s="184">
        <f>SUM(BK128:BK137)</f>
        <v>0</v>
      </c>
    </row>
    <row r="128" spans="1:65" s="2" customFormat="1" ht="24.2" customHeight="1">
      <c r="A128" s="35"/>
      <c r="B128" s="36"/>
      <c r="C128" s="187" t="s">
        <v>81</v>
      </c>
      <c r="D128" s="187" t="s">
        <v>148</v>
      </c>
      <c r="E128" s="188" t="s">
        <v>149</v>
      </c>
      <c r="F128" s="189" t="s">
        <v>150</v>
      </c>
      <c r="G128" s="190" t="s">
        <v>151</v>
      </c>
      <c r="H128" s="191">
        <v>14.24</v>
      </c>
      <c r="I128" s="192"/>
      <c r="J128" s="193">
        <f>ROUND(I128*H128,2)</f>
        <v>0</v>
      </c>
      <c r="K128" s="189" t="s">
        <v>152</v>
      </c>
      <c r="L128" s="40"/>
      <c r="M128" s="194" t="s">
        <v>1</v>
      </c>
      <c r="N128" s="195" t="s">
        <v>38</v>
      </c>
      <c r="O128" s="7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8" t="s">
        <v>153</v>
      </c>
      <c r="AT128" s="198" t="s">
        <v>148</v>
      </c>
      <c r="AU128" s="198" t="s">
        <v>83</v>
      </c>
      <c r="AY128" s="18" t="s">
        <v>146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81</v>
      </c>
      <c r="BK128" s="199">
        <f>ROUND(I128*H128,2)</f>
        <v>0</v>
      </c>
      <c r="BL128" s="18" t="s">
        <v>153</v>
      </c>
      <c r="BM128" s="198" t="s">
        <v>83</v>
      </c>
    </row>
    <row r="129" spans="1:65" s="2" customFormat="1" ht="11.25">
      <c r="A129" s="35"/>
      <c r="B129" s="36"/>
      <c r="C129" s="37"/>
      <c r="D129" s="200" t="s">
        <v>154</v>
      </c>
      <c r="E129" s="37"/>
      <c r="F129" s="201" t="s">
        <v>150</v>
      </c>
      <c r="G129" s="37"/>
      <c r="H129" s="37"/>
      <c r="I129" s="202"/>
      <c r="J129" s="37"/>
      <c r="K129" s="37"/>
      <c r="L129" s="40"/>
      <c r="M129" s="203"/>
      <c r="N129" s="204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154</v>
      </c>
      <c r="AU129" s="18" t="s">
        <v>83</v>
      </c>
    </row>
    <row r="130" spans="1:65" s="2" customFormat="1" ht="11.25">
      <c r="A130" s="35"/>
      <c r="B130" s="36"/>
      <c r="C130" s="37"/>
      <c r="D130" s="205" t="s">
        <v>155</v>
      </c>
      <c r="E130" s="37"/>
      <c r="F130" s="206" t="s">
        <v>156</v>
      </c>
      <c r="G130" s="37"/>
      <c r="H130" s="37"/>
      <c r="I130" s="202"/>
      <c r="J130" s="37"/>
      <c r="K130" s="37"/>
      <c r="L130" s="40"/>
      <c r="M130" s="203"/>
      <c r="N130" s="204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155</v>
      </c>
      <c r="AU130" s="18" t="s">
        <v>83</v>
      </c>
    </row>
    <row r="131" spans="1:65" s="13" customFormat="1" ht="11.25">
      <c r="B131" s="207"/>
      <c r="C131" s="208"/>
      <c r="D131" s="200" t="s">
        <v>157</v>
      </c>
      <c r="E131" s="209" t="s">
        <v>1</v>
      </c>
      <c r="F131" s="210" t="s">
        <v>402</v>
      </c>
      <c r="G131" s="208"/>
      <c r="H131" s="209" t="s">
        <v>1</v>
      </c>
      <c r="I131" s="211"/>
      <c r="J131" s="208"/>
      <c r="K131" s="208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157</v>
      </c>
      <c r="AU131" s="216" t="s">
        <v>83</v>
      </c>
      <c r="AV131" s="13" t="s">
        <v>81</v>
      </c>
      <c r="AW131" s="13" t="s">
        <v>30</v>
      </c>
      <c r="AX131" s="13" t="s">
        <v>73</v>
      </c>
      <c r="AY131" s="216" t="s">
        <v>146</v>
      </c>
    </row>
    <row r="132" spans="1:65" s="14" customFormat="1" ht="11.25">
      <c r="B132" s="217"/>
      <c r="C132" s="218"/>
      <c r="D132" s="200" t="s">
        <v>157</v>
      </c>
      <c r="E132" s="219" t="s">
        <v>1</v>
      </c>
      <c r="F132" s="220" t="s">
        <v>403</v>
      </c>
      <c r="G132" s="218"/>
      <c r="H132" s="221">
        <v>14.24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157</v>
      </c>
      <c r="AU132" s="227" t="s">
        <v>83</v>
      </c>
      <c r="AV132" s="14" t="s">
        <v>83</v>
      </c>
      <c r="AW132" s="14" t="s">
        <v>30</v>
      </c>
      <c r="AX132" s="14" t="s">
        <v>73</v>
      </c>
      <c r="AY132" s="227" t="s">
        <v>146</v>
      </c>
    </row>
    <row r="133" spans="1:65" s="15" customFormat="1" ht="11.25">
      <c r="B133" s="228"/>
      <c r="C133" s="229"/>
      <c r="D133" s="200" t="s">
        <v>157</v>
      </c>
      <c r="E133" s="230" t="s">
        <v>1</v>
      </c>
      <c r="F133" s="231" t="s">
        <v>160</v>
      </c>
      <c r="G133" s="229"/>
      <c r="H133" s="232">
        <v>14.24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AT133" s="238" t="s">
        <v>157</v>
      </c>
      <c r="AU133" s="238" t="s">
        <v>83</v>
      </c>
      <c r="AV133" s="15" t="s">
        <v>153</v>
      </c>
      <c r="AW133" s="15" t="s">
        <v>30</v>
      </c>
      <c r="AX133" s="15" t="s">
        <v>81</v>
      </c>
      <c r="AY133" s="238" t="s">
        <v>146</v>
      </c>
    </row>
    <row r="134" spans="1:65" s="2" customFormat="1" ht="16.5" customHeight="1">
      <c r="A134" s="35"/>
      <c r="B134" s="36"/>
      <c r="C134" s="239" t="s">
        <v>83</v>
      </c>
      <c r="D134" s="239" t="s">
        <v>161</v>
      </c>
      <c r="E134" s="240" t="s">
        <v>162</v>
      </c>
      <c r="F134" s="241" t="s">
        <v>163</v>
      </c>
      <c r="G134" s="242" t="s">
        <v>164</v>
      </c>
      <c r="H134" s="243">
        <v>25.632000000000001</v>
      </c>
      <c r="I134" s="244"/>
      <c r="J134" s="245">
        <f>ROUND(I134*H134,2)</f>
        <v>0</v>
      </c>
      <c r="K134" s="241" t="s">
        <v>152</v>
      </c>
      <c r="L134" s="246"/>
      <c r="M134" s="247" t="s">
        <v>1</v>
      </c>
      <c r="N134" s="248" t="s">
        <v>38</v>
      </c>
      <c r="O134" s="72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8" t="s">
        <v>165</v>
      </c>
      <c r="AT134" s="198" t="s">
        <v>161</v>
      </c>
      <c r="AU134" s="198" t="s">
        <v>83</v>
      </c>
      <c r="AY134" s="18" t="s">
        <v>146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81</v>
      </c>
      <c r="BK134" s="199">
        <f>ROUND(I134*H134,2)</f>
        <v>0</v>
      </c>
      <c r="BL134" s="18" t="s">
        <v>153</v>
      </c>
      <c r="BM134" s="198" t="s">
        <v>153</v>
      </c>
    </row>
    <row r="135" spans="1:65" s="2" customFormat="1" ht="11.25">
      <c r="A135" s="35"/>
      <c r="B135" s="36"/>
      <c r="C135" s="37"/>
      <c r="D135" s="200" t="s">
        <v>154</v>
      </c>
      <c r="E135" s="37"/>
      <c r="F135" s="201" t="s">
        <v>163</v>
      </c>
      <c r="G135" s="37"/>
      <c r="H135" s="37"/>
      <c r="I135" s="202"/>
      <c r="J135" s="37"/>
      <c r="K135" s="37"/>
      <c r="L135" s="40"/>
      <c r="M135" s="203"/>
      <c r="N135" s="204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154</v>
      </c>
      <c r="AU135" s="18" t="s">
        <v>83</v>
      </c>
    </row>
    <row r="136" spans="1:65" s="14" customFormat="1" ht="11.25">
      <c r="B136" s="217"/>
      <c r="C136" s="218"/>
      <c r="D136" s="200" t="s">
        <v>157</v>
      </c>
      <c r="E136" s="219" t="s">
        <v>1</v>
      </c>
      <c r="F136" s="220" t="s">
        <v>404</v>
      </c>
      <c r="G136" s="218"/>
      <c r="H136" s="221">
        <v>25.632000000000001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157</v>
      </c>
      <c r="AU136" s="227" t="s">
        <v>83</v>
      </c>
      <c r="AV136" s="14" t="s">
        <v>83</v>
      </c>
      <c r="AW136" s="14" t="s">
        <v>30</v>
      </c>
      <c r="AX136" s="14" t="s">
        <v>73</v>
      </c>
      <c r="AY136" s="227" t="s">
        <v>146</v>
      </c>
    </row>
    <row r="137" spans="1:65" s="15" customFormat="1" ht="11.25">
      <c r="B137" s="228"/>
      <c r="C137" s="229"/>
      <c r="D137" s="200" t="s">
        <v>157</v>
      </c>
      <c r="E137" s="230" t="s">
        <v>1</v>
      </c>
      <c r="F137" s="231" t="s">
        <v>160</v>
      </c>
      <c r="G137" s="229"/>
      <c r="H137" s="232">
        <v>25.632000000000001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157</v>
      </c>
      <c r="AU137" s="238" t="s">
        <v>83</v>
      </c>
      <c r="AV137" s="15" t="s">
        <v>153</v>
      </c>
      <c r="AW137" s="15" t="s">
        <v>30</v>
      </c>
      <c r="AX137" s="15" t="s">
        <v>81</v>
      </c>
      <c r="AY137" s="238" t="s">
        <v>146</v>
      </c>
    </row>
    <row r="138" spans="1:65" s="12" customFormat="1" ht="22.9" customHeight="1">
      <c r="B138" s="171"/>
      <c r="C138" s="172"/>
      <c r="D138" s="173" t="s">
        <v>72</v>
      </c>
      <c r="E138" s="185" t="s">
        <v>83</v>
      </c>
      <c r="F138" s="185" t="s">
        <v>405</v>
      </c>
      <c r="G138" s="172"/>
      <c r="H138" s="172"/>
      <c r="I138" s="175"/>
      <c r="J138" s="186">
        <f>BK138</f>
        <v>0</v>
      </c>
      <c r="K138" s="172"/>
      <c r="L138" s="177"/>
      <c r="M138" s="178"/>
      <c r="N138" s="179"/>
      <c r="O138" s="179"/>
      <c r="P138" s="180">
        <f>SUM(P139:P173)</f>
        <v>0</v>
      </c>
      <c r="Q138" s="179"/>
      <c r="R138" s="180">
        <f>SUM(R139:R173)</f>
        <v>0</v>
      </c>
      <c r="S138" s="179"/>
      <c r="T138" s="181">
        <f>SUM(T139:T173)</f>
        <v>0</v>
      </c>
      <c r="AR138" s="182" t="s">
        <v>81</v>
      </c>
      <c r="AT138" s="183" t="s">
        <v>72</v>
      </c>
      <c r="AU138" s="183" t="s">
        <v>81</v>
      </c>
      <c r="AY138" s="182" t="s">
        <v>146</v>
      </c>
      <c r="BK138" s="184">
        <f>SUM(BK139:BK173)</f>
        <v>0</v>
      </c>
    </row>
    <row r="139" spans="1:65" s="2" customFormat="1" ht="24.2" customHeight="1">
      <c r="A139" s="35"/>
      <c r="B139" s="36"/>
      <c r="C139" s="187" t="s">
        <v>167</v>
      </c>
      <c r="D139" s="187" t="s">
        <v>148</v>
      </c>
      <c r="E139" s="188" t="s">
        <v>406</v>
      </c>
      <c r="F139" s="189" t="s">
        <v>407</v>
      </c>
      <c r="G139" s="190" t="s">
        <v>151</v>
      </c>
      <c r="H139" s="191">
        <v>1.248</v>
      </c>
      <c r="I139" s="192"/>
      <c r="J139" s="193">
        <f>ROUND(I139*H139,2)</f>
        <v>0</v>
      </c>
      <c r="K139" s="189" t="s">
        <v>152</v>
      </c>
      <c r="L139" s="40"/>
      <c r="M139" s="194" t="s">
        <v>1</v>
      </c>
      <c r="N139" s="195" t="s">
        <v>38</v>
      </c>
      <c r="O139" s="72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8" t="s">
        <v>153</v>
      </c>
      <c r="AT139" s="198" t="s">
        <v>148</v>
      </c>
      <c r="AU139" s="198" t="s">
        <v>83</v>
      </c>
      <c r="AY139" s="18" t="s">
        <v>146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8" t="s">
        <v>81</v>
      </c>
      <c r="BK139" s="199">
        <f>ROUND(I139*H139,2)</f>
        <v>0</v>
      </c>
      <c r="BL139" s="18" t="s">
        <v>153</v>
      </c>
      <c r="BM139" s="198" t="s">
        <v>171</v>
      </c>
    </row>
    <row r="140" spans="1:65" s="2" customFormat="1" ht="19.5">
      <c r="A140" s="35"/>
      <c r="B140" s="36"/>
      <c r="C140" s="37"/>
      <c r="D140" s="200" t="s">
        <v>154</v>
      </c>
      <c r="E140" s="37"/>
      <c r="F140" s="201" t="s">
        <v>407</v>
      </c>
      <c r="G140" s="37"/>
      <c r="H140" s="37"/>
      <c r="I140" s="202"/>
      <c r="J140" s="37"/>
      <c r="K140" s="37"/>
      <c r="L140" s="40"/>
      <c r="M140" s="203"/>
      <c r="N140" s="204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154</v>
      </c>
      <c r="AU140" s="18" t="s">
        <v>83</v>
      </c>
    </row>
    <row r="141" spans="1:65" s="2" customFormat="1" ht="11.25">
      <c r="A141" s="35"/>
      <c r="B141" s="36"/>
      <c r="C141" s="37"/>
      <c r="D141" s="205" t="s">
        <v>155</v>
      </c>
      <c r="E141" s="37"/>
      <c r="F141" s="206" t="s">
        <v>408</v>
      </c>
      <c r="G141" s="37"/>
      <c r="H141" s="37"/>
      <c r="I141" s="202"/>
      <c r="J141" s="37"/>
      <c r="K141" s="37"/>
      <c r="L141" s="40"/>
      <c r="M141" s="203"/>
      <c r="N141" s="204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155</v>
      </c>
      <c r="AU141" s="18" t="s">
        <v>83</v>
      </c>
    </row>
    <row r="142" spans="1:65" s="13" customFormat="1" ht="11.25">
      <c r="B142" s="207"/>
      <c r="C142" s="208"/>
      <c r="D142" s="200" t="s">
        <v>157</v>
      </c>
      <c r="E142" s="209" t="s">
        <v>1</v>
      </c>
      <c r="F142" s="210" t="s">
        <v>409</v>
      </c>
      <c r="G142" s="208"/>
      <c r="H142" s="209" t="s">
        <v>1</v>
      </c>
      <c r="I142" s="211"/>
      <c r="J142" s="208"/>
      <c r="K142" s="208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157</v>
      </c>
      <c r="AU142" s="216" t="s">
        <v>83</v>
      </c>
      <c r="AV142" s="13" t="s">
        <v>81</v>
      </c>
      <c r="AW142" s="13" t="s">
        <v>30</v>
      </c>
      <c r="AX142" s="13" t="s">
        <v>73</v>
      </c>
      <c r="AY142" s="216" t="s">
        <v>146</v>
      </c>
    </row>
    <row r="143" spans="1:65" s="14" customFormat="1" ht="11.25">
      <c r="B143" s="217"/>
      <c r="C143" s="218"/>
      <c r="D143" s="200" t="s">
        <v>157</v>
      </c>
      <c r="E143" s="219" t="s">
        <v>1</v>
      </c>
      <c r="F143" s="220" t="s">
        <v>410</v>
      </c>
      <c r="G143" s="218"/>
      <c r="H143" s="221">
        <v>1.248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157</v>
      </c>
      <c r="AU143" s="227" t="s">
        <v>83</v>
      </c>
      <c r="AV143" s="14" t="s">
        <v>83</v>
      </c>
      <c r="AW143" s="14" t="s">
        <v>30</v>
      </c>
      <c r="AX143" s="14" t="s">
        <v>73</v>
      </c>
      <c r="AY143" s="227" t="s">
        <v>146</v>
      </c>
    </row>
    <row r="144" spans="1:65" s="15" customFormat="1" ht="11.25">
      <c r="B144" s="228"/>
      <c r="C144" s="229"/>
      <c r="D144" s="200" t="s">
        <v>157</v>
      </c>
      <c r="E144" s="230" t="s">
        <v>1</v>
      </c>
      <c r="F144" s="231" t="s">
        <v>160</v>
      </c>
      <c r="G144" s="229"/>
      <c r="H144" s="232">
        <v>1.248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157</v>
      </c>
      <c r="AU144" s="238" t="s">
        <v>83</v>
      </c>
      <c r="AV144" s="15" t="s">
        <v>153</v>
      </c>
      <c r="AW144" s="15" t="s">
        <v>30</v>
      </c>
      <c r="AX144" s="15" t="s">
        <v>81</v>
      </c>
      <c r="AY144" s="238" t="s">
        <v>146</v>
      </c>
    </row>
    <row r="145" spans="1:65" s="2" customFormat="1" ht="16.5" customHeight="1">
      <c r="A145" s="35"/>
      <c r="B145" s="36"/>
      <c r="C145" s="187" t="s">
        <v>153</v>
      </c>
      <c r="D145" s="187" t="s">
        <v>148</v>
      </c>
      <c r="E145" s="188" t="s">
        <v>411</v>
      </c>
      <c r="F145" s="189" t="s">
        <v>412</v>
      </c>
      <c r="G145" s="190" t="s">
        <v>170</v>
      </c>
      <c r="H145" s="191">
        <v>4.6399999999999997</v>
      </c>
      <c r="I145" s="192"/>
      <c r="J145" s="193">
        <f>ROUND(I145*H145,2)</f>
        <v>0</v>
      </c>
      <c r="K145" s="189" t="s">
        <v>152</v>
      </c>
      <c r="L145" s="40"/>
      <c r="M145" s="194" t="s">
        <v>1</v>
      </c>
      <c r="N145" s="195" t="s">
        <v>38</v>
      </c>
      <c r="O145" s="72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8" t="s">
        <v>153</v>
      </c>
      <c r="AT145" s="198" t="s">
        <v>148</v>
      </c>
      <c r="AU145" s="198" t="s">
        <v>83</v>
      </c>
      <c r="AY145" s="18" t="s">
        <v>146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81</v>
      </c>
      <c r="BK145" s="199">
        <f>ROUND(I145*H145,2)</f>
        <v>0</v>
      </c>
      <c r="BL145" s="18" t="s">
        <v>153</v>
      </c>
      <c r="BM145" s="198" t="s">
        <v>165</v>
      </c>
    </row>
    <row r="146" spans="1:65" s="2" customFormat="1" ht="11.25">
      <c r="A146" s="35"/>
      <c r="B146" s="36"/>
      <c r="C146" s="37"/>
      <c r="D146" s="200" t="s">
        <v>154</v>
      </c>
      <c r="E146" s="37"/>
      <c r="F146" s="201" t="s">
        <v>412</v>
      </c>
      <c r="G146" s="37"/>
      <c r="H146" s="37"/>
      <c r="I146" s="202"/>
      <c r="J146" s="37"/>
      <c r="K146" s="37"/>
      <c r="L146" s="40"/>
      <c r="M146" s="203"/>
      <c r="N146" s="204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154</v>
      </c>
      <c r="AU146" s="18" t="s">
        <v>83</v>
      </c>
    </row>
    <row r="147" spans="1:65" s="2" customFormat="1" ht="11.25">
      <c r="A147" s="35"/>
      <c r="B147" s="36"/>
      <c r="C147" s="37"/>
      <c r="D147" s="205" t="s">
        <v>155</v>
      </c>
      <c r="E147" s="37"/>
      <c r="F147" s="206" t="s">
        <v>413</v>
      </c>
      <c r="G147" s="37"/>
      <c r="H147" s="37"/>
      <c r="I147" s="202"/>
      <c r="J147" s="37"/>
      <c r="K147" s="37"/>
      <c r="L147" s="40"/>
      <c r="M147" s="203"/>
      <c r="N147" s="204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155</v>
      </c>
      <c r="AU147" s="18" t="s">
        <v>83</v>
      </c>
    </row>
    <row r="148" spans="1:65" s="13" customFormat="1" ht="11.25">
      <c r="B148" s="207"/>
      <c r="C148" s="208"/>
      <c r="D148" s="200" t="s">
        <v>157</v>
      </c>
      <c r="E148" s="209" t="s">
        <v>1</v>
      </c>
      <c r="F148" s="210" t="s">
        <v>414</v>
      </c>
      <c r="G148" s="208"/>
      <c r="H148" s="209" t="s">
        <v>1</v>
      </c>
      <c r="I148" s="211"/>
      <c r="J148" s="208"/>
      <c r="K148" s="208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157</v>
      </c>
      <c r="AU148" s="216" t="s">
        <v>83</v>
      </c>
      <c r="AV148" s="13" t="s">
        <v>81</v>
      </c>
      <c r="AW148" s="13" t="s">
        <v>30</v>
      </c>
      <c r="AX148" s="13" t="s">
        <v>73</v>
      </c>
      <c r="AY148" s="216" t="s">
        <v>146</v>
      </c>
    </row>
    <row r="149" spans="1:65" s="14" customFormat="1" ht="11.25">
      <c r="B149" s="217"/>
      <c r="C149" s="218"/>
      <c r="D149" s="200" t="s">
        <v>157</v>
      </c>
      <c r="E149" s="219" t="s">
        <v>1</v>
      </c>
      <c r="F149" s="220" t="s">
        <v>415</v>
      </c>
      <c r="G149" s="218"/>
      <c r="H149" s="221">
        <v>4.6399999999999997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157</v>
      </c>
      <c r="AU149" s="227" t="s">
        <v>83</v>
      </c>
      <c r="AV149" s="14" t="s">
        <v>83</v>
      </c>
      <c r="AW149" s="14" t="s">
        <v>30</v>
      </c>
      <c r="AX149" s="14" t="s">
        <v>73</v>
      </c>
      <c r="AY149" s="227" t="s">
        <v>146</v>
      </c>
    </row>
    <row r="150" spans="1:65" s="15" customFormat="1" ht="11.25">
      <c r="B150" s="228"/>
      <c r="C150" s="229"/>
      <c r="D150" s="200" t="s">
        <v>157</v>
      </c>
      <c r="E150" s="230" t="s">
        <v>1</v>
      </c>
      <c r="F150" s="231" t="s">
        <v>160</v>
      </c>
      <c r="G150" s="229"/>
      <c r="H150" s="232">
        <v>4.6399999999999997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157</v>
      </c>
      <c r="AU150" s="238" t="s">
        <v>83</v>
      </c>
      <c r="AV150" s="15" t="s">
        <v>153</v>
      </c>
      <c r="AW150" s="15" t="s">
        <v>30</v>
      </c>
      <c r="AX150" s="15" t="s">
        <v>81</v>
      </c>
      <c r="AY150" s="238" t="s">
        <v>146</v>
      </c>
    </row>
    <row r="151" spans="1:65" s="2" customFormat="1" ht="16.5" customHeight="1">
      <c r="A151" s="35"/>
      <c r="B151" s="36"/>
      <c r="C151" s="187" t="s">
        <v>179</v>
      </c>
      <c r="D151" s="187" t="s">
        <v>148</v>
      </c>
      <c r="E151" s="188" t="s">
        <v>416</v>
      </c>
      <c r="F151" s="189" t="s">
        <v>417</v>
      </c>
      <c r="G151" s="190" t="s">
        <v>170</v>
      </c>
      <c r="H151" s="191">
        <v>4.6399999999999997</v>
      </c>
      <c r="I151" s="192"/>
      <c r="J151" s="193">
        <f>ROUND(I151*H151,2)</f>
        <v>0</v>
      </c>
      <c r="K151" s="189" t="s">
        <v>152</v>
      </c>
      <c r="L151" s="40"/>
      <c r="M151" s="194" t="s">
        <v>1</v>
      </c>
      <c r="N151" s="195" t="s">
        <v>38</v>
      </c>
      <c r="O151" s="7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8" t="s">
        <v>153</v>
      </c>
      <c r="AT151" s="198" t="s">
        <v>148</v>
      </c>
      <c r="AU151" s="198" t="s">
        <v>83</v>
      </c>
      <c r="AY151" s="18" t="s">
        <v>146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81</v>
      </c>
      <c r="BK151" s="199">
        <f>ROUND(I151*H151,2)</f>
        <v>0</v>
      </c>
      <c r="BL151" s="18" t="s">
        <v>153</v>
      </c>
      <c r="BM151" s="198" t="s">
        <v>182</v>
      </c>
    </row>
    <row r="152" spans="1:65" s="2" customFormat="1" ht="11.25">
      <c r="A152" s="35"/>
      <c r="B152" s="36"/>
      <c r="C152" s="37"/>
      <c r="D152" s="200" t="s">
        <v>154</v>
      </c>
      <c r="E152" s="37"/>
      <c r="F152" s="201" t="s">
        <v>417</v>
      </c>
      <c r="G152" s="37"/>
      <c r="H152" s="37"/>
      <c r="I152" s="202"/>
      <c r="J152" s="37"/>
      <c r="K152" s="37"/>
      <c r="L152" s="40"/>
      <c r="M152" s="203"/>
      <c r="N152" s="204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154</v>
      </c>
      <c r="AU152" s="18" t="s">
        <v>83</v>
      </c>
    </row>
    <row r="153" spans="1:65" s="2" customFormat="1" ht="11.25">
      <c r="A153" s="35"/>
      <c r="B153" s="36"/>
      <c r="C153" s="37"/>
      <c r="D153" s="205" t="s">
        <v>155</v>
      </c>
      <c r="E153" s="37"/>
      <c r="F153" s="206" t="s">
        <v>418</v>
      </c>
      <c r="G153" s="37"/>
      <c r="H153" s="37"/>
      <c r="I153" s="202"/>
      <c r="J153" s="37"/>
      <c r="K153" s="37"/>
      <c r="L153" s="40"/>
      <c r="M153" s="203"/>
      <c r="N153" s="204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155</v>
      </c>
      <c r="AU153" s="18" t="s">
        <v>83</v>
      </c>
    </row>
    <row r="154" spans="1:65" s="2" customFormat="1" ht="21.75" customHeight="1">
      <c r="A154" s="35"/>
      <c r="B154" s="36"/>
      <c r="C154" s="187" t="s">
        <v>171</v>
      </c>
      <c r="D154" s="187" t="s">
        <v>148</v>
      </c>
      <c r="E154" s="188" t="s">
        <v>419</v>
      </c>
      <c r="F154" s="189" t="s">
        <v>420</v>
      </c>
      <c r="G154" s="190" t="s">
        <v>164</v>
      </c>
      <c r="H154" s="191">
        <v>0.112</v>
      </c>
      <c r="I154" s="192"/>
      <c r="J154" s="193">
        <f>ROUND(I154*H154,2)</f>
        <v>0</v>
      </c>
      <c r="K154" s="189" t="s">
        <v>152</v>
      </c>
      <c r="L154" s="40"/>
      <c r="M154" s="194" t="s">
        <v>1</v>
      </c>
      <c r="N154" s="195" t="s">
        <v>38</v>
      </c>
      <c r="O154" s="72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8" t="s">
        <v>153</v>
      </c>
      <c r="AT154" s="198" t="s">
        <v>148</v>
      </c>
      <c r="AU154" s="198" t="s">
        <v>83</v>
      </c>
      <c r="AY154" s="18" t="s">
        <v>146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8" t="s">
        <v>81</v>
      </c>
      <c r="BK154" s="199">
        <f>ROUND(I154*H154,2)</f>
        <v>0</v>
      </c>
      <c r="BL154" s="18" t="s">
        <v>153</v>
      </c>
      <c r="BM154" s="198" t="s">
        <v>187</v>
      </c>
    </row>
    <row r="155" spans="1:65" s="2" customFormat="1" ht="11.25">
      <c r="A155" s="35"/>
      <c r="B155" s="36"/>
      <c r="C155" s="37"/>
      <c r="D155" s="200" t="s">
        <v>154</v>
      </c>
      <c r="E155" s="37"/>
      <c r="F155" s="201" t="s">
        <v>420</v>
      </c>
      <c r="G155" s="37"/>
      <c r="H155" s="37"/>
      <c r="I155" s="202"/>
      <c r="J155" s="37"/>
      <c r="K155" s="37"/>
      <c r="L155" s="40"/>
      <c r="M155" s="203"/>
      <c r="N155" s="204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154</v>
      </c>
      <c r="AU155" s="18" t="s">
        <v>83</v>
      </c>
    </row>
    <row r="156" spans="1:65" s="2" customFormat="1" ht="11.25">
      <c r="A156" s="35"/>
      <c r="B156" s="36"/>
      <c r="C156" s="37"/>
      <c r="D156" s="205" t="s">
        <v>155</v>
      </c>
      <c r="E156" s="37"/>
      <c r="F156" s="206" t="s">
        <v>421</v>
      </c>
      <c r="G156" s="37"/>
      <c r="H156" s="37"/>
      <c r="I156" s="202"/>
      <c r="J156" s="37"/>
      <c r="K156" s="37"/>
      <c r="L156" s="40"/>
      <c r="M156" s="203"/>
      <c r="N156" s="204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155</v>
      </c>
      <c r="AU156" s="18" t="s">
        <v>83</v>
      </c>
    </row>
    <row r="157" spans="1:65" s="13" customFormat="1" ht="11.25">
      <c r="B157" s="207"/>
      <c r="C157" s="208"/>
      <c r="D157" s="200" t="s">
        <v>157</v>
      </c>
      <c r="E157" s="209" t="s">
        <v>1</v>
      </c>
      <c r="F157" s="210" t="s">
        <v>422</v>
      </c>
      <c r="G157" s="208"/>
      <c r="H157" s="209" t="s">
        <v>1</v>
      </c>
      <c r="I157" s="211"/>
      <c r="J157" s="208"/>
      <c r="K157" s="208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157</v>
      </c>
      <c r="AU157" s="216" t="s">
        <v>83</v>
      </c>
      <c r="AV157" s="13" t="s">
        <v>81</v>
      </c>
      <c r="AW157" s="13" t="s">
        <v>30</v>
      </c>
      <c r="AX157" s="13" t="s">
        <v>73</v>
      </c>
      <c r="AY157" s="216" t="s">
        <v>146</v>
      </c>
    </row>
    <row r="158" spans="1:65" s="14" customFormat="1" ht="11.25">
      <c r="B158" s="217"/>
      <c r="C158" s="218"/>
      <c r="D158" s="200" t="s">
        <v>157</v>
      </c>
      <c r="E158" s="219" t="s">
        <v>1</v>
      </c>
      <c r="F158" s="220" t="s">
        <v>423</v>
      </c>
      <c r="G158" s="218"/>
      <c r="H158" s="221">
        <v>0.112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157</v>
      </c>
      <c r="AU158" s="227" t="s">
        <v>83</v>
      </c>
      <c r="AV158" s="14" t="s">
        <v>83</v>
      </c>
      <c r="AW158" s="14" t="s">
        <v>30</v>
      </c>
      <c r="AX158" s="14" t="s">
        <v>73</v>
      </c>
      <c r="AY158" s="227" t="s">
        <v>146</v>
      </c>
    </row>
    <row r="159" spans="1:65" s="15" customFormat="1" ht="11.25">
      <c r="B159" s="228"/>
      <c r="C159" s="229"/>
      <c r="D159" s="200" t="s">
        <v>157</v>
      </c>
      <c r="E159" s="230" t="s">
        <v>1</v>
      </c>
      <c r="F159" s="231" t="s">
        <v>160</v>
      </c>
      <c r="G159" s="229"/>
      <c r="H159" s="232">
        <v>0.112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AT159" s="238" t="s">
        <v>157</v>
      </c>
      <c r="AU159" s="238" t="s">
        <v>83</v>
      </c>
      <c r="AV159" s="15" t="s">
        <v>153</v>
      </c>
      <c r="AW159" s="15" t="s">
        <v>30</v>
      </c>
      <c r="AX159" s="15" t="s">
        <v>81</v>
      </c>
      <c r="AY159" s="238" t="s">
        <v>146</v>
      </c>
    </row>
    <row r="160" spans="1:65" s="2" customFormat="1" ht="16.5" customHeight="1">
      <c r="A160" s="35"/>
      <c r="B160" s="36"/>
      <c r="C160" s="187" t="s">
        <v>190</v>
      </c>
      <c r="D160" s="187" t="s">
        <v>148</v>
      </c>
      <c r="E160" s="188" t="s">
        <v>424</v>
      </c>
      <c r="F160" s="189" t="s">
        <v>425</v>
      </c>
      <c r="G160" s="190" t="s">
        <v>151</v>
      </c>
      <c r="H160" s="191">
        <v>0.72</v>
      </c>
      <c r="I160" s="192"/>
      <c r="J160" s="193">
        <f>ROUND(I160*H160,2)</f>
        <v>0</v>
      </c>
      <c r="K160" s="189" t="s">
        <v>152</v>
      </c>
      <c r="L160" s="40"/>
      <c r="M160" s="194" t="s">
        <v>1</v>
      </c>
      <c r="N160" s="195" t="s">
        <v>38</v>
      </c>
      <c r="O160" s="72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8" t="s">
        <v>153</v>
      </c>
      <c r="AT160" s="198" t="s">
        <v>148</v>
      </c>
      <c r="AU160" s="198" t="s">
        <v>83</v>
      </c>
      <c r="AY160" s="18" t="s">
        <v>146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8" t="s">
        <v>81</v>
      </c>
      <c r="BK160" s="199">
        <f>ROUND(I160*H160,2)</f>
        <v>0</v>
      </c>
      <c r="BL160" s="18" t="s">
        <v>153</v>
      </c>
      <c r="BM160" s="198" t="s">
        <v>193</v>
      </c>
    </row>
    <row r="161" spans="1:65" s="2" customFormat="1" ht="11.25">
      <c r="A161" s="35"/>
      <c r="B161" s="36"/>
      <c r="C161" s="37"/>
      <c r="D161" s="200" t="s">
        <v>154</v>
      </c>
      <c r="E161" s="37"/>
      <c r="F161" s="201" t="s">
        <v>425</v>
      </c>
      <c r="G161" s="37"/>
      <c r="H161" s="37"/>
      <c r="I161" s="202"/>
      <c r="J161" s="37"/>
      <c r="K161" s="37"/>
      <c r="L161" s="40"/>
      <c r="M161" s="203"/>
      <c r="N161" s="204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154</v>
      </c>
      <c r="AU161" s="18" t="s">
        <v>83</v>
      </c>
    </row>
    <row r="162" spans="1:65" s="2" customFormat="1" ht="11.25">
      <c r="A162" s="35"/>
      <c r="B162" s="36"/>
      <c r="C162" s="37"/>
      <c r="D162" s="205" t="s">
        <v>155</v>
      </c>
      <c r="E162" s="37"/>
      <c r="F162" s="206" t="s">
        <v>426</v>
      </c>
      <c r="G162" s="37"/>
      <c r="H162" s="37"/>
      <c r="I162" s="202"/>
      <c r="J162" s="37"/>
      <c r="K162" s="37"/>
      <c r="L162" s="40"/>
      <c r="M162" s="203"/>
      <c r="N162" s="204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155</v>
      </c>
      <c r="AU162" s="18" t="s">
        <v>83</v>
      </c>
    </row>
    <row r="163" spans="1:65" s="13" customFormat="1" ht="11.25">
      <c r="B163" s="207"/>
      <c r="C163" s="208"/>
      <c r="D163" s="200" t="s">
        <v>157</v>
      </c>
      <c r="E163" s="209" t="s">
        <v>1</v>
      </c>
      <c r="F163" s="210" t="s">
        <v>427</v>
      </c>
      <c r="G163" s="208"/>
      <c r="H163" s="209" t="s">
        <v>1</v>
      </c>
      <c r="I163" s="211"/>
      <c r="J163" s="208"/>
      <c r="K163" s="208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157</v>
      </c>
      <c r="AU163" s="216" t="s">
        <v>83</v>
      </c>
      <c r="AV163" s="13" t="s">
        <v>81</v>
      </c>
      <c r="AW163" s="13" t="s">
        <v>30</v>
      </c>
      <c r="AX163" s="13" t="s">
        <v>73</v>
      </c>
      <c r="AY163" s="216" t="s">
        <v>146</v>
      </c>
    </row>
    <row r="164" spans="1:65" s="14" customFormat="1" ht="11.25">
      <c r="B164" s="217"/>
      <c r="C164" s="218"/>
      <c r="D164" s="200" t="s">
        <v>157</v>
      </c>
      <c r="E164" s="219" t="s">
        <v>1</v>
      </c>
      <c r="F164" s="220" t="s">
        <v>428</v>
      </c>
      <c r="G164" s="218"/>
      <c r="H164" s="221">
        <v>0.72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157</v>
      </c>
      <c r="AU164" s="227" t="s">
        <v>83</v>
      </c>
      <c r="AV164" s="14" t="s">
        <v>83</v>
      </c>
      <c r="AW164" s="14" t="s">
        <v>30</v>
      </c>
      <c r="AX164" s="14" t="s">
        <v>73</v>
      </c>
      <c r="AY164" s="227" t="s">
        <v>146</v>
      </c>
    </row>
    <row r="165" spans="1:65" s="15" customFormat="1" ht="11.25">
      <c r="B165" s="228"/>
      <c r="C165" s="229"/>
      <c r="D165" s="200" t="s">
        <v>157</v>
      </c>
      <c r="E165" s="230" t="s">
        <v>1</v>
      </c>
      <c r="F165" s="231" t="s">
        <v>160</v>
      </c>
      <c r="G165" s="229"/>
      <c r="H165" s="232">
        <v>0.72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AT165" s="238" t="s">
        <v>157</v>
      </c>
      <c r="AU165" s="238" t="s">
        <v>83</v>
      </c>
      <c r="AV165" s="15" t="s">
        <v>153</v>
      </c>
      <c r="AW165" s="15" t="s">
        <v>30</v>
      </c>
      <c r="AX165" s="15" t="s">
        <v>81</v>
      </c>
      <c r="AY165" s="238" t="s">
        <v>146</v>
      </c>
    </row>
    <row r="166" spans="1:65" s="2" customFormat="1" ht="16.5" customHeight="1">
      <c r="A166" s="35"/>
      <c r="B166" s="36"/>
      <c r="C166" s="187" t="s">
        <v>165</v>
      </c>
      <c r="D166" s="187" t="s">
        <v>148</v>
      </c>
      <c r="E166" s="188" t="s">
        <v>429</v>
      </c>
      <c r="F166" s="189" t="s">
        <v>430</v>
      </c>
      <c r="G166" s="190" t="s">
        <v>170</v>
      </c>
      <c r="H166" s="191">
        <v>0.96</v>
      </c>
      <c r="I166" s="192"/>
      <c r="J166" s="193">
        <f>ROUND(I166*H166,2)</f>
        <v>0</v>
      </c>
      <c r="K166" s="189" t="s">
        <v>152</v>
      </c>
      <c r="L166" s="40"/>
      <c r="M166" s="194" t="s">
        <v>1</v>
      </c>
      <c r="N166" s="195" t="s">
        <v>38</v>
      </c>
      <c r="O166" s="72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8" t="s">
        <v>153</v>
      </c>
      <c r="AT166" s="198" t="s">
        <v>148</v>
      </c>
      <c r="AU166" s="198" t="s">
        <v>83</v>
      </c>
      <c r="AY166" s="18" t="s">
        <v>146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81</v>
      </c>
      <c r="BK166" s="199">
        <f>ROUND(I166*H166,2)</f>
        <v>0</v>
      </c>
      <c r="BL166" s="18" t="s">
        <v>153</v>
      </c>
      <c r="BM166" s="198" t="s">
        <v>199</v>
      </c>
    </row>
    <row r="167" spans="1:65" s="2" customFormat="1" ht="11.25">
      <c r="A167" s="35"/>
      <c r="B167" s="36"/>
      <c r="C167" s="37"/>
      <c r="D167" s="200" t="s">
        <v>154</v>
      </c>
      <c r="E167" s="37"/>
      <c r="F167" s="201" t="s">
        <v>430</v>
      </c>
      <c r="G167" s="37"/>
      <c r="H167" s="37"/>
      <c r="I167" s="202"/>
      <c r="J167" s="37"/>
      <c r="K167" s="37"/>
      <c r="L167" s="40"/>
      <c r="M167" s="203"/>
      <c r="N167" s="204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154</v>
      </c>
      <c r="AU167" s="18" t="s">
        <v>83</v>
      </c>
    </row>
    <row r="168" spans="1:65" s="2" customFormat="1" ht="11.25">
      <c r="A168" s="35"/>
      <c r="B168" s="36"/>
      <c r="C168" s="37"/>
      <c r="D168" s="205" t="s">
        <v>155</v>
      </c>
      <c r="E168" s="37"/>
      <c r="F168" s="206" t="s">
        <v>431</v>
      </c>
      <c r="G168" s="37"/>
      <c r="H168" s="37"/>
      <c r="I168" s="202"/>
      <c r="J168" s="37"/>
      <c r="K168" s="37"/>
      <c r="L168" s="40"/>
      <c r="M168" s="203"/>
      <c r="N168" s="204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155</v>
      </c>
      <c r="AU168" s="18" t="s">
        <v>83</v>
      </c>
    </row>
    <row r="169" spans="1:65" s="14" customFormat="1" ht="11.25">
      <c r="B169" s="217"/>
      <c r="C169" s="218"/>
      <c r="D169" s="200" t="s">
        <v>157</v>
      </c>
      <c r="E169" s="219" t="s">
        <v>1</v>
      </c>
      <c r="F169" s="220" t="s">
        <v>432</v>
      </c>
      <c r="G169" s="218"/>
      <c r="H169" s="221">
        <v>0.96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157</v>
      </c>
      <c r="AU169" s="227" t="s">
        <v>83</v>
      </c>
      <c r="AV169" s="14" t="s">
        <v>83</v>
      </c>
      <c r="AW169" s="14" t="s">
        <v>30</v>
      </c>
      <c r="AX169" s="14" t="s">
        <v>73</v>
      </c>
      <c r="AY169" s="227" t="s">
        <v>146</v>
      </c>
    </row>
    <row r="170" spans="1:65" s="15" customFormat="1" ht="11.25">
      <c r="B170" s="228"/>
      <c r="C170" s="229"/>
      <c r="D170" s="200" t="s">
        <v>157</v>
      </c>
      <c r="E170" s="230" t="s">
        <v>1</v>
      </c>
      <c r="F170" s="231" t="s">
        <v>160</v>
      </c>
      <c r="G170" s="229"/>
      <c r="H170" s="232">
        <v>0.96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AT170" s="238" t="s">
        <v>157</v>
      </c>
      <c r="AU170" s="238" t="s">
        <v>83</v>
      </c>
      <c r="AV170" s="15" t="s">
        <v>153</v>
      </c>
      <c r="AW170" s="15" t="s">
        <v>30</v>
      </c>
      <c r="AX170" s="15" t="s">
        <v>81</v>
      </c>
      <c r="AY170" s="238" t="s">
        <v>146</v>
      </c>
    </row>
    <row r="171" spans="1:65" s="2" customFormat="1" ht="16.5" customHeight="1">
      <c r="A171" s="35"/>
      <c r="B171" s="36"/>
      <c r="C171" s="187" t="s">
        <v>188</v>
      </c>
      <c r="D171" s="187" t="s">
        <v>148</v>
      </c>
      <c r="E171" s="188" t="s">
        <v>433</v>
      </c>
      <c r="F171" s="189" t="s">
        <v>434</v>
      </c>
      <c r="G171" s="190" t="s">
        <v>170</v>
      </c>
      <c r="H171" s="191">
        <v>0.96</v>
      </c>
      <c r="I171" s="192"/>
      <c r="J171" s="193">
        <f>ROUND(I171*H171,2)</f>
        <v>0</v>
      </c>
      <c r="K171" s="189" t="s">
        <v>152</v>
      </c>
      <c r="L171" s="40"/>
      <c r="M171" s="194" t="s">
        <v>1</v>
      </c>
      <c r="N171" s="195" t="s">
        <v>38</v>
      </c>
      <c r="O171" s="72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8" t="s">
        <v>153</v>
      </c>
      <c r="AT171" s="198" t="s">
        <v>148</v>
      </c>
      <c r="AU171" s="198" t="s">
        <v>83</v>
      </c>
      <c r="AY171" s="18" t="s">
        <v>146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8" t="s">
        <v>81</v>
      </c>
      <c r="BK171" s="199">
        <f>ROUND(I171*H171,2)</f>
        <v>0</v>
      </c>
      <c r="BL171" s="18" t="s">
        <v>153</v>
      </c>
      <c r="BM171" s="198" t="s">
        <v>205</v>
      </c>
    </row>
    <row r="172" spans="1:65" s="2" customFormat="1" ht="11.25">
      <c r="A172" s="35"/>
      <c r="B172" s="36"/>
      <c r="C172" s="37"/>
      <c r="D172" s="200" t="s">
        <v>154</v>
      </c>
      <c r="E172" s="37"/>
      <c r="F172" s="201" t="s">
        <v>434</v>
      </c>
      <c r="G172" s="37"/>
      <c r="H172" s="37"/>
      <c r="I172" s="202"/>
      <c r="J172" s="37"/>
      <c r="K172" s="37"/>
      <c r="L172" s="40"/>
      <c r="M172" s="203"/>
      <c r="N172" s="204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154</v>
      </c>
      <c r="AU172" s="18" t="s">
        <v>83</v>
      </c>
    </row>
    <row r="173" spans="1:65" s="2" customFormat="1" ht="11.25">
      <c r="A173" s="35"/>
      <c r="B173" s="36"/>
      <c r="C173" s="37"/>
      <c r="D173" s="205" t="s">
        <v>155</v>
      </c>
      <c r="E173" s="37"/>
      <c r="F173" s="206" t="s">
        <v>435</v>
      </c>
      <c r="G173" s="37"/>
      <c r="H173" s="37"/>
      <c r="I173" s="202"/>
      <c r="J173" s="37"/>
      <c r="K173" s="37"/>
      <c r="L173" s="40"/>
      <c r="M173" s="203"/>
      <c r="N173" s="204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155</v>
      </c>
      <c r="AU173" s="18" t="s">
        <v>83</v>
      </c>
    </row>
    <row r="174" spans="1:65" s="12" customFormat="1" ht="22.9" customHeight="1">
      <c r="B174" s="171"/>
      <c r="C174" s="172"/>
      <c r="D174" s="173" t="s">
        <v>72</v>
      </c>
      <c r="E174" s="185" t="s">
        <v>188</v>
      </c>
      <c r="F174" s="185" t="s">
        <v>189</v>
      </c>
      <c r="G174" s="172"/>
      <c r="H174" s="172"/>
      <c r="I174" s="175"/>
      <c r="J174" s="186">
        <f>BK174</f>
        <v>0</v>
      </c>
      <c r="K174" s="172"/>
      <c r="L174" s="177"/>
      <c r="M174" s="178"/>
      <c r="N174" s="179"/>
      <c r="O174" s="179"/>
      <c r="P174" s="180">
        <f>SUM(P175:P194)</f>
        <v>0</v>
      </c>
      <c r="Q174" s="179"/>
      <c r="R174" s="180">
        <f>SUM(R175:R194)</f>
        <v>0</v>
      </c>
      <c r="S174" s="179"/>
      <c r="T174" s="181">
        <f>SUM(T175:T194)</f>
        <v>0</v>
      </c>
      <c r="AR174" s="182" t="s">
        <v>81</v>
      </c>
      <c r="AT174" s="183" t="s">
        <v>72</v>
      </c>
      <c r="AU174" s="183" t="s">
        <v>81</v>
      </c>
      <c r="AY174" s="182" t="s">
        <v>146</v>
      </c>
      <c r="BK174" s="184">
        <f>SUM(BK175:BK194)</f>
        <v>0</v>
      </c>
    </row>
    <row r="175" spans="1:65" s="2" customFormat="1" ht="33" customHeight="1">
      <c r="A175" s="35"/>
      <c r="B175" s="36"/>
      <c r="C175" s="187" t="s">
        <v>182</v>
      </c>
      <c r="D175" s="187" t="s">
        <v>148</v>
      </c>
      <c r="E175" s="188" t="s">
        <v>436</v>
      </c>
      <c r="F175" s="189" t="s">
        <v>437</v>
      </c>
      <c r="G175" s="190" t="s">
        <v>320</v>
      </c>
      <c r="H175" s="191">
        <v>12.5</v>
      </c>
      <c r="I175" s="192"/>
      <c r="J175" s="193">
        <f>ROUND(I175*H175,2)</f>
        <v>0</v>
      </c>
      <c r="K175" s="189" t="s">
        <v>152</v>
      </c>
      <c r="L175" s="40"/>
      <c r="M175" s="194" t="s">
        <v>1</v>
      </c>
      <c r="N175" s="195" t="s">
        <v>38</v>
      </c>
      <c r="O175" s="72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8" t="s">
        <v>153</v>
      </c>
      <c r="AT175" s="198" t="s">
        <v>148</v>
      </c>
      <c r="AU175" s="198" t="s">
        <v>83</v>
      </c>
      <c r="AY175" s="18" t="s">
        <v>146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8" t="s">
        <v>81</v>
      </c>
      <c r="BK175" s="199">
        <f>ROUND(I175*H175,2)</f>
        <v>0</v>
      </c>
      <c r="BL175" s="18" t="s">
        <v>153</v>
      </c>
      <c r="BM175" s="198" t="s">
        <v>218</v>
      </c>
    </row>
    <row r="176" spans="1:65" s="2" customFormat="1" ht="19.5">
      <c r="A176" s="35"/>
      <c r="B176" s="36"/>
      <c r="C176" s="37"/>
      <c r="D176" s="200" t="s">
        <v>154</v>
      </c>
      <c r="E176" s="37"/>
      <c r="F176" s="201" t="s">
        <v>437</v>
      </c>
      <c r="G176" s="37"/>
      <c r="H176" s="37"/>
      <c r="I176" s="202"/>
      <c r="J176" s="37"/>
      <c r="K176" s="37"/>
      <c r="L176" s="40"/>
      <c r="M176" s="203"/>
      <c r="N176" s="204"/>
      <c r="O176" s="72"/>
      <c r="P176" s="72"/>
      <c r="Q176" s="72"/>
      <c r="R176" s="72"/>
      <c r="S176" s="72"/>
      <c r="T176" s="73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154</v>
      </c>
      <c r="AU176" s="18" t="s">
        <v>83</v>
      </c>
    </row>
    <row r="177" spans="1:65" s="2" customFormat="1" ht="11.25">
      <c r="A177" s="35"/>
      <c r="B177" s="36"/>
      <c r="C177" s="37"/>
      <c r="D177" s="205" t="s">
        <v>155</v>
      </c>
      <c r="E177" s="37"/>
      <c r="F177" s="206" t="s">
        <v>438</v>
      </c>
      <c r="G177" s="37"/>
      <c r="H177" s="37"/>
      <c r="I177" s="202"/>
      <c r="J177" s="37"/>
      <c r="K177" s="37"/>
      <c r="L177" s="40"/>
      <c r="M177" s="203"/>
      <c r="N177" s="204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155</v>
      </c>
      <c r="AU177" s="18" t="s">
        <v>83</v>
      </c>
    </row>
    <row r="178" spans="1:65" s="13" customFormat="1" ht="11.25">
      <c r="B178" s="207"/>
      <c r="C178" s="208"/>
      <c r="D178" s="200" t="s">
        <v>157</v>
      </c>
      <c r="E178" s="209" t="s">
        <v>1</v>
      </c>
      <c r="F178" s="210" t="s">
        <v>439</v>
      </c>
      <c r="G178" s="208"/>
      <c r="H178" s="209" t="s">
        <v>1</v>
      </c>
      <c r="I178" s="211"/>
      <c r="J178" s="208"/>
      <c r="K178" s="208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157</v>
      </c>
      <c r="AU178" s="216" t="s">
        <v>83</v>
      </c>
      <c r="AV178" s="13" t="s">
        <v>81</v>
      </c>
      <c r="AW178" s="13" t="s">
        <v>30</v>
      </c>
      <c r="AX178" s="13" t="s">
        <v>73</v>
      </c>
      <c r="AY178" s="216" t="s">
        <v>146</v>
      </c>
    </row>
    <row r="179" spans="1:65" s="14" customFormat="1" ht="11.25">
      <c r="B179" s="217"/>
      <c r="C179" s="218"/>
      <c r="D179" s="200" t="s">
        <v>157</v>
      </c>
      <c r="E179" s="219" t="s">
        <v>1</v>
      </c>
      <c r="F179" s="220" t="s">
        <v>440</v>
      </c>
      <c r="G179" s="218"/>
      <c r="H179" s="221">
        <v>12.5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157</v>
      </c>
      <c r="AU179" s="227" t="s">
        <v>83</v>
      </c>
      <c r="AV179" s="14" t="s">
        <v>83</v>
      </c>
      <c r="AW179" s="14" t="s">
        <v>30</v>
      </c>
      <c r="AX179" s="14" t="s">
        <v>73</v>
      </c>
      <c r="AY179" s="227" t="s">
        <v>146</v>
      </c>
    </row>
    <row r="180" spans="1:65" s="15" customFormat="1" ht="11.25">
      <c r="B180" s="228"/>
      <c r="C180" s="229"/>
      <c r="D180" s="200" t="s">
        <v>157</v>
      </c>
      <c r="E180" s="230" t="s">
        <v>1</v>
      </c>
      <c r="F180" s="231" t="s">
        <v>160</v>
      </c>
      <c r="G180" s="229"/>
      <c r="H180" s="232">
        <v>12.5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157</v>
      </c>
      <c r="AU180" s="238" t="s">
        <v>83</v>
      </c>
      <c r="AV180" s="15" t="s">
        <v>153</v>
      </c>
      <c r="AW180" s="15" t="s">
        <v>30</v>
      </c>
      <c r="AX180" s="15" t="s">
        <v>81</v>
      </c>
      <c r="AY180" s="238" t="s">
        <v>146</v>
      </c>
    </row>
    <row r="181" spans="1:65" s="2" customFormat="1" ht="16.5" customHeight="1">
      <c r="A181" s="35"/>
      <c r="B181" s="36"/>
      <c r="C181" s="239" t="s">
        <v>222</v>
      </c>
      <c r="D181" s="239" t="s">
        <v>161</v>
      </c>
      <c r="E181" s="240" t="s">
        <v>441</v>
      </c>
      <c r="F181" s="241" t="s">
        <v>442</v>
      </c>
      <c r="G181" s="242" t="s">
        <v>320</v>
      </c>
      <c r="H181" s="243">
        <v>13</v>
      </c>
      <c r="I181" s="244"/>
      <c r="J181" s="245">
        <f>ROUND(I181*H181,2)</f>
        <v>0</v>
      </c>
      <c r="K181" s="241" t="s">
        <v>152</v>
      </c>
      <c r="L181" s="246"/>
      <c r="M181" s="247" t="s">
        <v>1</v>
      </c>
      <c r="N181" s="248" t="s">
        <v>38</v>
      </c>
      <c r="O181" s="72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8" t="s">
        <v>165</v>
      </c>
      <c r="AT181" s="198" t="s">
        <v>161</v>
      </c>
      <c r="AU181" s="198" t="s">
        <v>83</v>
      </c>
      <c r="AY181" s="18" t="s">
        <v>146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8" t="s">
        <v>81</v>
      </c>
      <c r="BK181" s="199">
        <f>ROUND(I181*H181,2)</f>
        <v>0</v>
      </c>
      <c r="BL181" s="18" t="s">
        <v>153</v>
      </c>
      <c r="BM181" s="198" t="s">
        <v>225</v>
      </c>
    </row>
    <row r="182" spans="1:65" s="2" customFormat="1" ht="11.25">
      <c r="A182" s="35"/>
      <c r="B182" s="36"/>
      <c r="C182" s="37"/>
      <c r="D182" s="200" t="s">
        <v>154</v>
      </c>
      <c r="E182" s="37"/>
      <c r="F182" s="201" t="s">
        <v>442</v>
      </c>
      <c r="G182" s="37"/>
      <c r="H182" s="37"/>
      <c r="I182" s="202"/>
      <c r="J182" s="37"/>
      <c r="K182" s="37"/>
      <c r="L182" s="40"/>
      <c r="M182" s="203"/>
      <c r="N182" s="204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154</v>
      </c>
      <c r="AU182" s="18" t="s">
        <v>83</v>
      </c>
    </row>
    <row r="183" spans="1:65" s="14" customFormat="1" ht="22.5">
      <c r="B183" s="217"/>
      <c r="C183" s="218"/>
      <c r="D183" s="200" t="s">
        <v>157</v>
      </c>
      <c r="E183" s="219" t="s">
        <v>1</v>
      </c>
      <c r="F183" s="220" t="s">
        <v>443</v>
      </c>
      <c r="G183" s="218"/>
      <c r="H183" s="221">
        <v>13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157</v>
      </c>
      <c r="AU183" s="227" t="s">
        <v>83</v>
      </c>
      <c r="AV183" s="14" t="s">
        <v>83</v>
      </c>
      <c r="AW183" s="14" t="s">
        <v>30</v>
      </c>
      <c r="AX183" s="14" t="s">
        <v>73</v>
      </c>
      <c r="AY183" s="227" t="s">
        <v>146</v>
      </c>
    </row>
    <row r="184" spans="1:65" s="15" customFormat="1" ht="11.25">
      <c r="B184" s="228"/>
      <c r="C184" s="229"/>
      <c r="D184" s="200" t="s">
        <v>157</v>
      </c>
      <c r="E184" s="230" t="s">
        <v>1</v>
      </c>
      <c r="F184" s="231" t="s">
        <v>160</v>
      </c>
      <c r="G184" s="229"/>
      <c r="H184" s="232">
        <v>13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157</v>
      </c>
      <c r="AU184" s="238" t="s">
        <v>83</v>
      </c>
      <c r="AV184" s="15" t="s">
        <v>153</v>
      </c>
      <c r="AW184" s="15" t="s">
        <v>30</v>
      </c>
      <c r="AX184" s="15" t="s">
        <v>81</v>
      </c>
      <c r="AY184" s="238" t="s">
        <v>146</v>
      </c>
    </row>
    <row r="185" spans="1:65" s="2" customFormat="1" ht="24.2" customHeight="1">
      <c r="A185" s="35"/>
      <c r="B185" s="36"/>
      <c r="C185" s="187" t="s">
        <v>187</v>
      </c>
      <c r="D185" s="187" t="s">
        <v>148</v>
      </c>
      <c r="E185" s="188" t="s">
        <v>444</v>
      </c>
      <c r="F185" s="189" t="s">
        <v>445</v>
      </c>
      <c r="G185" s="190" t="s">
        <v>320</v>
      </c>
      <c r="H185" s="191">
        <v>22.5</v>
      </c>
      <c r="I185" s="192"/>
      <c r="J185" s="193">
        <f>ROUND(I185*H185,2)</f>
        <v>0</v>
      </c>
      <c r="K185" s="189" t="s">
        <v>152</v>
      </c>
      <c r="L185" s="40"/>
      <c r="M185" s="194" t="s">
        <v>1</v>
      </c>
      <c r="N185" s="195" t="s">
        <v>38</v>
      </c>
      <c r="O185" s="72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8" t="s">
        <v>153</v>
      </c>
      <c r="AT185" s="198" t="s">
        <v>148</v>
      </c>
      <c r="AU185" s="198" t="s">
        <v>83</v>
      </c>
      <c r="AY185" s="18" t="s">
        <v>146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8" t="s">
        <v>81</v>
      </c>
      <c r="BK185" s="199">
        <f>ROUND(I185*H185,2)</f>
        <v>0</v>
      </c>
      <c r="BL185" s="18" t="s">
        <v>153</v>
      </c>
      <c r="BM185" s="198" t="s">
        <v>262</v>
      </c>
    </row>
    <row r="186" spans="1:65" s="2" customFormat="1" ht="19.5">
      <c r="A186" s="35"/>
      <c r="B186" s="36"/>
      <c r="C186" s="37"/>
      <c r="D186" s="200" t="s">
        <v>154</v>
      </c>
      <c r="E186" s="37"/>
      <c r="F186" s="201" t="s">
        <v>445</v>
      </c>
      <c r="G186" s="37"/>
      <c r="H186" s="37"/>
      <c r="I186" s="202"/>
      <c r="J186" s="37"/>
      <c r="K186" s="37"/>
      <c r="L186" s="40"/>
      <c r="M186" s="203"/>
      <c r="N186" s="204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154</v>
      </c>
      <c r="AU186" s="18" t="s">
        <v>83</v>
      </c>
    </row>
    <row r="187" spans="1:65" s="2" customFormat="1" ht="11.25">
      <c r="A187" s="35"/>
      <c r="B187" s="36"/>
      <c r="C187" s="37"/>
      <c r="D187" s="205" t="s">
        <v>155</v>
      </c>
      <c r="E187" s="37"/>
      <c r="F187" s="206" t="s">
        <v>446</v>
      </c>
      <c r="G187" s="37"/>
      <c r="H187" s="37"/>
      <c r="I187" s="202"/>
      <c r="J187" s="37"/>
      <c r="K187" s="37"/>
      <c r="L187" s="40"/>
      <c r="M187" s="203"/>
      <c r="N187" s="204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155</v>
      </c>
      <c r="AU187" s="18" t="s">
        <v>83</v>
      </c>
    </row>
    <row r="188" spans="1:65" s="13" customFormat="1" ht="11.25">
      <c r="B188" s="207"/>
      <c r="C188" s="208"/>
      <c r="D188" s="200" t="s">
        <v>157</v>
      </c>
      <c r="E188" s="209" t="s">
        <v>1</v>
      </c>
      <c r="F188" s="210" t="s">
        <v>447</v>
      </c>
      <c r="G188" s="208"/>
      <c r="H188" s="209" t="s">
        <v>1</v>
      </c>
      <c r="I188" s="211"/>
      <c r="J188" s="208"/>
      <c r="K188" s="208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157</v>
      </c>
      <c r="AU188" s="216" t="s">
        <v>83</v>
      </c>
      <c r="AV188" s="13" t="s">
        <v>81</v>
      </c>
      <c r="AW188" s="13" t="s">
        <v>30</v>
      </c>
      <c r="AX188" s="13" t="s">
        <v>73</v>
      </c>
      <c r="AY188" s="216" t="s">
        <v>146</v>
      </c>
    </row>
    <row r="189" spans="1:65" s="14" customFormat="1" ht="11.25">
      <c r="B189" s="217"/>
      <c r="C189" s="218"/>
      <c r="D189" s="200" t="s">
        <v>157</v>
      </c>
      <c r="E189" s="219" t="s">
        <v>1</v>
      </c>
      <c r="F189" s="220" t="s">
        <v>448</v>
      </c>
      <c r="G189" s="218"/>
      <c r="H189" s="221">
        <v>22.5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157</v>
      </c>
      <c r="AU189" s="227" t="s">
        <v>83</v>
      </c>
      <c r="AV189" s="14" t="s">
        <v>83</v>
      </c>
      <c r="AW189" s="14" t="s">
        <v>30</v>
      </c>
      <c r="AX189" s="14" t="s">
        <v>73</v>
      </c>
      <c r="AY189" s="227" t="s">
        <v>146</v>
      </c>
    </row>
    <row r="190" spans="1:65" s="15" customFormat="1" ht="11.25">
      <c r="B190" s="228"/>
      <c r="C190" s="229"/>
      <c r="D190" s="200" t="s">
        <v>157</v>
      </c>
      <c r="E190" s="230" t="s">
        <v>1</v>
      </c>
      <c r="F190" s="231" t="s">
        <v>160</v>
      </c>
      <c r="G190" s="229"/>
      <c r="H190" s="232">
        <v>22.5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157</v>
      </c>
      <c r="AU190" s="238" t="s">
        <v>83</v>
      </c>
      <c r="AV190" s="15" t="s">
        <v>153</v>
      </c>
      <c r="AW190" s="15" t="s">
        <v>30</v>
      </c>
      <c r="AX190" s="15" t="s">
        <v>81</v>
      </c>
      <c r="AY190" s="238" t="s">
        <v>146</v>
      </c>
    </row>
    <row r="191" spans="1:65" s="2" customFormat="1" ht="16.5" customHeight="1">
      <c r="A191" s="35"/>
      <c r="B191" s="36"/>
      <c r="C191" s="239" t="s">
        <v>265</v>
      </c>
      <c r="D191" s="239" t="s">
        <v>161</v>
      </c>
      <c r="E191" s="240" t="s">
        <v>449</v>
      </c>
      <c r="F191" s="241" t="s">
        <v>450</v>
      </c>
      <c r="G191" s="242" t="s">
        <v>320</v>
      </c>
      <c r="H191" s="243">
        <v>24</v>
      </c>
      <c r="I191" s="244"/>
      <c r="J191" s="245">
        <f>ROUND(I191*H191,2)</f>
        <v>0</v>
      </c>
      <c r="K191" s="241" t="s">
        <v>152</v>
      </c>
      <c r="L191" s="246"/>
      <c r="M191" s="247" t="s">
        <v>1</v>
      </c>
      <c r="N191" s="248" t="s">
        <v>38</v>
      </c>
      <c r="O191" s="72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8" t="s">
        <v>165</v>
      </c>
      <c r="AT191" s="198" t="s">
        <v>161</v>
      </c>
      <c r="AU191" s="198" t="s">
        <v>83</v>
      </c>
      <c r="AY191" s="18" t="s">
        <v>146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8" t="s">
        <v>81</v>
      </c>
      <c r="BK191" s="199">
        <f>ROUND(I191*H191,2)</f>
        <v>0</v>
      </c>
      <c r="BL191" s="18" t="s">
        <v>153</v>
      </c>
      <c r="BM191" s="198" t="s">
        <v>268</v>
      </c>
    </row>
    <row r="192" spans="1:65" s="2" customFormat="1" ht="11.25">
      <c r="A192" s="35"/>
      <c r="B192" s="36"/>
      <c r="C192" s="37"/>
      <c r="D192" s="200" t="s">
        <v>154</v>
      </c>
      <c r="E192" s="37"/>
      <c r="F192" s="201" t="s">
        <v>450</v>
      </c>
      <c r="G192" s="37"/>
      <c r="H192" s="37"/>
      <c r="I192" s="202"/>
      <c r="J192" s="37"/>
      <c r="K192" s="37"/>
      <c r="L192" s="40"/>
      <c r="M192" s="203"/>
      <c r="N192" s="204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154</v>
      </c>
      <c r="AU192" s="18" t="s">
        <v>83</v>
      </c>
    </row>
    <row r="193" spans="1:65" s="14" customFormat="1" ht="22.5">
      <c r="B193" s="217"/>
      <c r="C193" s="218"/>
      <c r="D193" s="200" t="s">
        <v>157</v>
      </c>
      <c r="E193" s="219" t="s">
        <v>1</v>
      </c>
      <c r="F193" s="220" t="s">
        <v>451</v>
      </c>
      <c r="G193" s="218"/>
      <c r="H193" s="221">
        <v>24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157</v>
      </c>
      <c r="AU193" s="227" t="s">
        <v>83</v>
      </c>
      <c r="AV193" s="14" t="s">
        <v>83</v>
      </c>
      <c r="AW193" s="14" t="s">
        <v>30</v>
      </c>
      <c r="AX193" s="14" t="s">
        <v>73</v>
      </c>
      <c r="AY193" s="227" t="s">
        <v>146</v>
      </c>
    </row>
    <row r="194" spans="1:65" s="15" customFormat="1" ht="11.25">
      <c r="B194" s="228"/>
      <c r="C194" s="229"/>
      <c r="D194" s="200" t="s">
        <v>157</v>
      </c>
      <c r="E194" s="230" t="s">
        <v>1</v>
      </c>
      <c r="F194" s="231" t="s">
        <v>160</v>
      </c>
      <c r="G194" s="229"/>
      <c r="H194" s="232">
        <v>24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AT194" s="238" t="s">
        <v>157</v>
      </c>
      <c r="AU194" s="238" t="s">
        <v>83</v>
      </c>
      <c r="AV194" s="15" t="s">
        <v>153</v>
      </c>
      <c r="AW194" s="15" t="s">
        <v>30</v>
      </c>
      <c r="AX194" s="15" t="s">
        <v>81</v>
      </c>
      <c r="AY194" s="238" t="s">
        <v>146</v>
      </c>
    </row>
    <row r="195" spans="1:65" s="12" customFormat="1" ht="22.9" customHeight="1">
      <c r="B195" s="171"/>
      <c r="C195" s="172"/>
      <c r="D195" s="173" t="s">
        <v>72</v>
      </c>
      <c r="E195" s="185" t="s">
        <v>452</v>
      </c>
      <c r="F195" s="185" t="s">
        <v>453</v>
      </c>
      <c r="G195" s="172"/>
      <c r="H195" s="172"/>
      <c r="I195" s="175"/>
      <c r="J195" s="186">
        <f>BK195</f>
        <v>0</v>
      </c>
      <c r="K195" s="172"/>
      <c r="L195" s="177"/>
      <c r="M195" s="178"/>
      <c r="N195" s="179"/>
      <c r="O195" s="179"/>
      <c r="P195" s="180">
        <f>SUM(P196:P198)</f>
        <v>0</v>
      </c>
      <c r="Q195" s="179"/>
      <c r="R195" s="180">
        <f>SUM(R196:R198)</f>
        <v>0</v>
      </c>
      <c r="S195" s="179"/>
      <c r="T195" s="181">
        <f>SUM(T196:T198)</f>
        <v>0</v>
      </c>
      <c r="AR195" s="182" t="s">
        <v>81</v>
      </c>
      <c r="AT195" s="183" t="s">
        <v>72</v>
      </c>
      <c r="AU195" s="183" t="s">
        <v>81</v>
      </c>
      <c r="AY195" s="182" t="s">
        <v>146</v>
      </c>
      <c r="BK195" s="184">
        <f>SUM(BK196:BK198)</f>
        <v>0</v>
      </c>
    </row>
    <row r="196" spans="1:65" s="2" customFormat="1" ht="33" customHeight="1">
      <c r="A196" s="35"/>
      <c r="B196" s="36"/>
      <c r="C196" s="187" t="s">
        <v>193</v>
      </c>
      <c r="D196" s="187" t="s">
        <v>148</v>
      </c>
      <c r="E196" s="188" t="s">
        <v>454</v>
      </c>
      <c r="F196" s="189" t="s">
        <v>455</v>
      </c>
      <c r="G196" s="190" t="s">
        <v>164</v>
      </c>
      <c r="H196" s="191">
        <v>36.482999999999997</v>
      </c>
      <c r="I196" s="192"/>
      <c r="J196" s="193">
        <f>ROUND(I196*H196,2)</f>
        <v>0</v>
      </c>
      <c r="K196" s="189" t="s">
        <v>152</v>
      </c>
      <c r="L196" s="40"/>
      <c r="M196" s="194" t="s">
        <v>1</v>
      </c>
      <c r="N196" s="195" t="s">
        <v>38</v>
      </c>
      <c r="O196" s="72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8" t="s">
        <v>153</v>
      </c>
      <c r="AT196" s="198" t="s">
        <v>148</v>
      </c>
      <c r="AU196" s="198" t="s">
        <v>83</v>
      </c>
      <c r="AY196" s="18" t="s">
        <v>146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8" t="s">
        <v>81</v>
      </c>
      <c r="BK196" s="199">
        <f>ROUND(I196*H196,2)</f>
        <v>0</v>
      </c>
      <c r="BL196" s="18" t="s">
        <v>153</v>
      </c>
      <c r="BM196" s="198" t="s">
        <v>273</v>
      </c>
    </row>
    <row r="197" spans="1:65" s="2" customFormat="1" ht="19.5">
      <c r="A197" s="35"/>
      <c r="B197" s="36"/>
      <c r="C197" s="37"/>
      <c r="D197" s="200" t="s">
        <v>154</v>
      </c>
      <c r="E197" s="37"/>
      <c r="F197" s="201" t="s">
        <v>455</v>
      </c>
      <c r="G197" s="37"/>
      <c r="H197" s="37"/>
      <c r="I197" s="202"/>
      <c r="J197" s="37"/>
      <c r="K197" s="37"/>
      <c r="L197" s="40"/>
      <c r="M197" s="203"/>
      <c r="N197" s="204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154</v>
      </c>
      <c r="AU197" s="18" t="s">
        <v>83</v>
      </c>
    </row>
    <row r="198" spans="1:65" s="2" customFormat="1" ht="11.25">
      <c r="A198" s="35"/>
      <c r="B198" s="36"/>
      <c r="C198" s="37"/>
      <c r="D198" s="205" t="s">
        <v>155</v>
      </c>
      <c r="E198" s="37"/>
      <c r="F198" s="206" t="s">
        <v>456</v>
      </c>
      <c r="G198" s="37"/>
      <c r="H198" s="37"/>
      <c r="I198" s="202"/>
      <c r="J198" s="37"/>
      <c r="K198" s="37"/>
      <c r="L198" s="40"/>
      <c r="M198" s="203"/>
      <c r="N198" s="204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155</v>
      </c>
      <c r="AU198" s="18" t="s">
        <v>83</v>
      </c>
    </row>
    <row r="199" spans="1:65" s="12" customFormat="1" ht="25.9" customHeight="1">
      <c r="B199" s="171"/>
      <c r="C199" s="172"/>
      <c r="D199" s="173" t="s">
        <v>72</v>
      </c>
      <c r="E199" s="174" t="s">
        <v>298</v>
      </c>
      <c r="F199" s="174" t="s">
        <v>299</v>
      </c>
      <c r="G199" s="172"/>
      <c r="H199" s="172"/>
      <c r="I199" s="175"/>
      <c r="J199" s="176">
        <f>BK199</f>
        <v>0</v>
      </c>
      <c r="K199" s="172"/>
      <c r="L199" s="177"/>
      <c r="M199" s="178"/>
      <c r="N199" s="179"/>
      <c r="O199" s="179"/>
      <c r="P199" s="180">
        <f>P200+P216+P228</f>
        <v>0</v>
      </c>
      <c r="Q199" s="179"/>
      <c r="R199" s="180">
        <f>R200+R216+R228</f>
        <v>0</v>
      </c>
      <c r="S199" s="179"/>
      <c r="T199" s="181">
        <f>T200+T216+T228</f>
        <v>0</v>
      </c>
      <c r="AR199" s="182" t="s">
        <v>83</v>
      </c>
      <c r="AT199" s="183" t="s">
        <v>72</v>
      </c>
      <c r="AU199" s="183" t="s">
        <v>73</v>
      </c>
      <c r="AY199" s="182" t="s">
        <v>146</v>
      </c>
      <c r="BK199" s="184">
        <f>BK200+BK216+BK228</f>
        <v>0</v>
      </c>
    </row>
    <row r="200" spans="1:65" s="12" customFormat="1" ht="22.9" customHeight="1">
      <c r="B200" s="171"/>
      <c r="C200" s="172"/>
      <c r="D200" s="173" t="s">
        <v>72</v>
      </c>
      <c r="E200" s="185" t="s">
        <v>348</v>
      </c>
      <c r="F200" s="185" t="s">
        <v>349</v>
      </c>
      <c r="G200" s="172"/>
      <c r="H200" s="172"/>
      <c r="I200" s="175"/>
      <c r="J200" s="186">
        <f>BK200</f>
        <v>0</v>
      </c>
      <c r="K200" s="172"/>
      <c r="L200" s="177"/>
      <c r="M200" s="178"/>
      <c r="N200" s="179"/>
      <c r="O200" s="179"/>
      <c r="P200" s="180">
        <f>SUM(P201:P215)</f>
        <v>0</v>
      </c>
      <c r="Q200" s="179"/>
      <c r="R200" s="180">
        <f>SUM(R201:R215)</f>
        <v>0</v>
      </c>
      <c r="S200" s="179"/>
      <c r="T200" s="181">
        <f>SUM(T201:T215)</f>
        <v>0</v>
      </c>
      <c r="AR200" s="182" t="s">
        <v>83</v>
      </c>
      <c r="AT200" s="183" t="s">
        <v>72</v>
      </c>
      <c r="AU200" s="183" t="s">
        <v>81</v>
      </c>
      <c r="AY200" s="182" t="s">
        <v>146</v>
      </c>
      <c r="BK200" s="184">
        <f>SUM(BK201:BK215)</f>
        <v>0</v>
      </c>
    </row>
    <row r="201" spans="1:65" s="2" customFormat="1" ht="33" customHeight="1">
      <c r="A201" s="35"/>
      <c r="B201" s="36"/>
      <c r="C201" s="187" t="s">
        <v>8</v>
      </c>
      <c r="D201" s="187" t="s">
        <v>148</v>
      </c>
      <c r="E201" s="188" t="s">
        <v>457</v>
      </c>
      <c r="F201" s="189" t="s">
        <v>458</v>
      </c>
      <c r="G201" s="190" t="s">
        <v>320</v>
      </c>
      <c r="H201" s="191">
        <v>40</v>
      </c>
      <c r="I201" s="192"/>
      <c r="J201" s="193">
        <f>ROUND(I201*H201,2)</f>
        <v>0</v>
      </c>
      <c r="K201" s="189" t="s">
        <v>152</v>
      </c>
      <c r="L201" s="40"/>
      <c r="M201" s="194" t="s">
        <v>1</v>
      </c>
      <c r="N201" s="195" t="s">
        <v>38</v>
      </c>
      <c r="O201" s="72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8" t="s">
        <v>199</v>
      </c>
      <c r="AT201" s="198" t="s">
        <v>148</v>
      </c>
      <c r="AU201" s="198" t="s">
        <v>83</v>
      </c>
      <c r="AY201" s="18" t="s">
        <v>146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8" t="s">
        <v>81</v>
      </c>
      <c r="BK201" s="199">
        <f>ROUND(I201*H201,2)</f>
        <v>0</v>
      </c>
      <c r="BL201" s="18" t="s">
        <v>199</v>
      </c>
      <c r="BM201" s="198" t="s">
        <v>277</v>
      </c>
    </row>
    <row r="202" spans="1:65" s="2" customFormat="1" ht="19.5">
      <c r="A202" s="35"/>
      <c r="B202" s="36"/>
      <c r="C202" s="37"/>
      <c r="D202" s="200" t="s">
        <v>154</v>
      </c>
      <c r="E202" s="37"/>
      <c r="F202" s="201" t="s">
        <v>458</v>
      </c>
      <c r="G202" s="37"/>
      <c r="H202" s="37"/>
      <c r="I202" s="202"/>
      <c r="J202" s="37"/>
      <c r="K202" s="37"/>
      <c r="L202" s="40"/>
      <c r="M202" s="203"/>
      <c r="N202" s="204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154</v>
      </c>
      <c r="AU202" s="18" t="s">
        <v>83</v>
      </c>
    </row>
    <row r="203" spans="1:65" s="2" customFormat="1" ht="11.25">
      <c r="A203" s="35"/>
      <c r="B203" s="36"/>
      <c r="C203" s="37"/>
      <c r="D203" s="205" t="s">
        <v>155</v>
      </c>
      <c r="E203" s="37"/>
      <c r="F203" s="206" t="s">
        <v>459</v>
      </c>
      <c r="G203" s="37"/>
      <c r="H203" s="37"/>
      <c r="I203" s="202"/>
      <c r="J203" s="37"/>
      <c r="K203" s="37"/>
      <c r="L203" s="40"/>
      <c r="M203" s="203"/>
      <c r="N203" s="204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155</v>
      </c>
      <c r="AU203" s="18" t="s">
        <v>83</v>
      </c>
    </row>
    <row r="204" spans="1:65" s="13" customFormat="1" ht="11.25">
      <c r="B204" s="207"/>
      <c r="C204" s="208"/>
      <c r="D204" s="200" t="s">
        <v>157</v>
      </c>
      <c r="E204" s="209" t="s">
        <v>1</v>
      </c>
      <c r="F204" s="210" t="s">
        <v>460</v>
      </c>
      <c r="G204" s="208"/>
      <c r="H204" s="209" t="s">
        <v>1</v>
      </c>
      <c r="I204" s="211"/>
      <c r="J204" s="208"/>
      <c r="K204" s="208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157</v>
      </c>
      <c r="AU204" s="216" t="s">
        <v>83</v>
      </c>
      <c r="AV204" s="13" t="s">
        <v>81</v>
      </c>
      <c r="AW204" s="13" t="s">
        <v>30</v>
      </c>
      <c r="AX204" s="13" t="s">
        <v>73</v>
      </c>
      <c r="AY204" s="216" t="s">
        <v>146</v>
      </c>
    </row>
    <row r="205" spans="1:65" s="14" customFormat="1" ht="11.25">
      <c r="B205" s="217"/>
      <c r="C205" s="218"/>
      <c r="D205" s="200" t="s">
        <v>157</v>
      </c>
      <c r="E205" s="219" t="s">
        <v>1</v>
      </c>
      <c r="F205" s="220" t="s">
        <v>304</v>
      </c>
      <c r="G205" s="218"/>
      <c r="H205" s="221">
        <v>40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157</v>
      </c>
      <c r="AU205" s="227" t="s">
        <v>83</v>
      </c>
      <c r="AV205" s="14" t="s">
        <v>83</v>
      </c>
      <c r="AW205" s="14" t="s">
        <v>30</v>
      </c>
      <c r="AX205" s="14" t="s">
        <v>73</v>
      </c>
      <c r="AY205" s="227" t="s">
        <v>146</v>
      </c>
    </row>
    <row r="206" spans="1:65" s="15" customFormat="1" ht="11.25">
      <c r="B206" s="228"/>
      <c r="C206" s="229"/>
      <c r="D206" s="200" t="s">
        <v>157</v>
      </c>
      <c r="E206" s="230" t="s">
        <v>1</v>
      </c>
      <c r="F206" s="231" t="s">
        <v>160</v>
      </c>
      <c r="G206" s="229"/>
      <c r="H206" s="232">
        <v>40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AT206" s="238" t="s">
        <v>157</v>
      </c>
      <c r="AU206" s="238" t="s">
        <v>83</v>
      </c>
      <c r="AV206" s="15" t="s">
        <v>153</v>
      </c>
      <c r="AW206" s="15" t="s">
        <v>30</v>
      </c>
      <c r="AX206" s="15" t="s">
        <v>81</v>
      </c>
      <c r="AY206" s="238" t="s">
        <v>146</v>
      </c>
    </row>
    <row r="207" spans="1:65" s="2" customFormat="1" ht="37.9" customHeight="1">
      <c r="A207" s="35"/>
      <c r="B207" s="36"/>
      <c r="C207" s="239" t="s">
        <v>199</v>
      </c>
      <c r="D207" s="239" t="s">
        <v>161</v>
      </c>
      <c r="E207" s="240" t="s">
        <v>461</v>
      </c>
      <c r="F207" s="241" t="s">
        <v>462</v>
      </c>
      <c r="G207" s="242" t="s">
        <v>320</v>
      </c>
      <c r="H207" s="243">
        <v>46</v>
      </c>
      <c r="I207" s="244"/>
      <c r="J207" s="245">
        <f>ROUND(I207*H207,2)</f>
        <v>0</v>
      </c>
      <c r="K207" s="241" t="s">
        <v>152</v>
      </c>
      <c r="L207" s="246"/>
      <c r="M207" s="247" t="s">
        <v>1</v>
      </c>
      <c r="N207" s="248" t="s">
        <v>38</v>
      </c>
      <c r="O207" s="72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8" t="s">
        <v>281</v>
      </c>
      <c r="AT207" s="198" t="s">
        <v>161</v>
      </c>
      <c r="AU207" s="198" t="s">
        <v>83</v>
      </c>
      <c r="AY207" s="18" t="s">
        <v>146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8" t="s">
        <v>81</v>
      </c>
      <c r="BK207" s="199">
        <f>ROUND(I207*H207,2)</f>
        <v>0</v>
      </c>
      <c r="BL207" s="18" t="s">
        <v>199</v>
      </c>
      <c r="BM207" s="198" t="s">
        <v>281</v>
      </c>
    </row>
    <row r="208" spans="1:65" s="2" customFormat="1" ht="19.5">
      <c r="A208" s="35"/>
      <c r="B208" s="36"/>
      <c r="C208" s="37"/>
      <c r="D208" s="200" t="s">
        <v>154</v>
      </c>
      <c r="E208" s="37"/>
      <c r="F208" s="201" t="s">
        <v>462</v>
      </c>
      <c r="G208" s="37"/>
      <c r="H208" s="37"/>
      <c r="I208" s="202"/>
      <c r="J208" s="37"/>
      <c r="K208" s="37"/>
      <c r="L208" s="40"/>
      <c r="M208" s="203"/>
      <c r="N208" s="204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154</v>
      </c>
      <c r="AU208" s="18" t="s">
        <v>83</v>
      </c>
    </row>
    <row r="209" spans="1:65" s="14" customFormat="1" ht="11.25">
      <c r="B209" s="217"/>
      <c r="C209" s="218"/>
      <c r="D209" s="200" t="s">
        <v>157</v>
      </c>
      <c r="E209" s="219" t="s">
        <v>1</v>
      </c>
      <c r="F209" s="220" t="s">
        <v>463</v>
      </c>
      <c r="G209" s="218"/>
      <c r="H209" s="221">
        <v>46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157</v>
      </c>
      <c r="AU209" s="227" t="s">
        <v>83</v>
      </c>
      <c r="AV209" s="14" t="s">
        <v>83</v>
      </c>
      <c r="AW209" s="14" t="s">
        <v>30</v>
      </c>
      <c r="AX209" s="14" t="s">
        <v>73</v>
      </c>
      <c r="AY209" s="227" t="s">
        <v>146</v>
      </c>
    </row>
    <row r="210" spans="1:65" s="15" customFormat="1" ht="11.25">
      <c r="B210" s="228"/>
      <c r="C210" s="229"/>
      <c r="D210" s="200" t="s">
        <v>157</v>
      </c>
      <c r="E210" s="230" t="s">
        <v>1</v>
      </c>
      <c r="F210" s="231" t="s">
        <v>160</v>
      </c>
      <c r="G210" s="229"/>
      <c r="H210" s="232">
        <v>46</v>
      </c>
      <c r="I210" s="233"/>
      <c r="J210" s="229"/>
      <c r="K210" s="229"/>
      <c r="L210" s="234"/>
      <c r="M210" s="235"/>
      <c r="N210" s="236"/>
      <c r="O210" s="236"/>
      <c r="P210" s="236"/>
      <c r="Q210" s="236"/>
      <c r="R210" s="236"/>
      <c r="S210" s="236"/>
      <c r="T210" s="237"/>
      <c r="AT210" s="238" t="s">
        <v>157</v>
      </c>
      <c r="AU210" s="238" t="s">
        <v>83</v>
      </c>
      <c r="AV210" s="15" t="s">
        <v>153</v>
      </c>
      <c r="AW210" s="15" t="s">
        <v>30</v>
      </c>
      <c r="AX210" s="15" t="s">
        <v>81</v>
      </c>
      <c r="AY210" s="238" t="s">
        <v>146</v>
      </c>
    </row>
    <row r="211" spans="1:65" s="2" customFormat="1" ht="21.75" customHeight="1">
      <c r="A211" s="35"/>
      <c r="B211" s="36"/>
      <c r="C211" s="187" t="s">
        <v>283</v>
      </c>
      <c r="D211" s="187" t="s">
        <v>148</v>
      </c>
      <c r="E211" s="188" t="s">
        <v>464</v>
      </c>
      <c r="F211" s="189" t="s">
        <v>465</v>
      </c>
      <c r="G211" s="190" t="s">
        <v>327</v>
      </c>
      <c r="H211" s="191">
        <v>1</v>
      </c>
      <c r="I211" s="192"/>
      <c r="J211" s="193">
        <f>ROUND(I211*H211,2)</f>
        <v>0</v>
      </c>
      <c r="K211" s="189" t="s">
        <v>152</v>
      </c>
      <c r="L211" s="40"/>
      <c r="M211" s="194" t="s">
        <v>1</v>
      </c>
      <c r="N211" s="195" t="s">
        <v>38</v>
      </c>
      <c r="O211" s="72"/>
      <c r="P211" s="196">
        <f>O211*H211</f>
        <v>0</v>
      </c>
      <c r="Q211" s="196">
        <v>0</v>
      </c>
      <c r="R211" s="196">
        <f>Q211*H211</f>
        <v>0</v>
      </c>
      <c r="S211" s="196">
        <v>0</v>
      </c>
      <c r="T211" s="19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8" t="s">
        <v>199</v>
      </c>
      <c r="AT211" s="198" t="s">
        <v>148</v>
      </c>
      <c r="AU211" s="198" t="s">
        <v>83</v>
      </c>
      <c r="AY211" s="18" t="s">
        <v>146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8" t="s">
        <v>81</v>
      </c>
      <c r="BK211" s="199">
        <f>ROUND(I211*H211,2)</f>
        <v>0</v>
      </c>
      <c r="BL211" s="18" t="s">
        <v>199</v>
      </c>
      <c r="BM211" s="198" t="s">
        <v>286</v>
      </c>
    </row>
    <row r="212" spans="1:65" s="2" customFormat="1" ht="11.25">
      <c r="A212" s="35"/>
      <c r="B212" s="36"/>
      <c r="C212" s="37"/>
      <c r="D212" s="200" t="s">
        <v>154</v>
      </c>
      <c r="E212" s="37"/>
      <c r="F212" s="201" t="s">
        <v>465</v>
      </c>
      <c r="G212" s="37"/>
      <c r="H212" s="37"/>
      <c r="I212" s="202"/>
      <c r="J212" s="37"/>
      <c r="K212" s="37"/>
      <c r="L212" s="40"/>
      <c r="M212" s="203"/>
      <c r="N212" s="204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154</v>
      </c>
      <c r="AU212" s="18" t="s">
        <v>83</v>
      </c>
    </row>
    <row r="213" spans="1:65" s="2" customFormat="1" ht="11.25">
      <c r="A213" s="35"/>
      <c r="B213" s="36"/>
      <c r="C213" s="37"/>
      <c r="D213" s="205" t="s">
        <v>155</v>
      </c>
      <c r="E213" s="37"/>
      <c r="F213" s="206" t="s">
        <v>466</v>
      </c>
      <c r="G213" s="37"/>
      <c r="H213" s="37"/>
      <c r="I213" s="202"/>
      <c r="J213" s="37"/>
      <c r="K213" s="37"/>
      <c r="L213" s="40"/>
      <c r="M213" s="203"/>
      <c r="N213" s="204"/>
      <c r="O213" s="72"/>
      <c r="P213" s="72"/>
      <c r="Q213" s="72"/>
      <c r="R213" s="72"/>
      <c r="S213" s="72"/>
      <c r="T213" s="73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155</v>
      </c>
      <c r="AU213" s="18" t="s">
        <v>83</v>
      </c>
    </row>
    <row r="214" spans="1:65" s="2" customFormat="1" ht="24.2" customHeight="1">
      <c r="A214" s="35"/>
      <c r="B214" s="36"/>
      <c r="C214" s="239" t="s">
        <v>205</v>
      </c>
      <c r="D214" s="239" t="s">
        <v>161</v>
      </c>
      <c r="E214" s="240" t="s">
        <v>351</v>
      </c>
      <c r="F214" s="241" t="s">
        <v>467</v>
      </c>
      <c r="G214" s="242" t="s">
        <v>261</v>
      </c>
      <c r="H214" s="243">
        <v>1</v>
      </c>
      <c r="I214" s="244"/>
      <c r="J214" s="245">
        <f>ROUND(I214*H214,2)</f>
        <v>0</v>
      </c>
      <c r="K214" s="241" t="s">
        <v>312</v>
      </c>
      <c r="L214" s="246"/>
      <c r="M214" s="247" t="s">
        <v>1</v>
      </c>
      <c r="N214" s="248" t="s">
        <v>38</v>
      </c>
      <c r="O214" s="72"/>
      <c r="P214" s="196">
        <f>O214*H214</f>
        <v>0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8" t="s">
        <v>281</v>
      </c>
      <c r="AT214" s="198" t="s">
        <v>161</v>
      </c>
      <c r="AU214" s="198" t="s">
        <v>83</v>
      </c>
      <c r="AY214" s="18" t="s">
        <v>146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8" t="s">
        <v>81</v>
      </c>
      <c r="BK214" s="199">
        <f>ROUND(I214*H214,2)</f>
        <v>0</v>
      </c>
      <c r="BL214" s="18" t="s">
        <v>199</v>
      </c>
      <c r="BM214" s="198" t="s">
        <v>291</v>
      </c>
    </row>
    <row r="215" spans="1:65" s="2" customFormat="1" ht="11.25">
      <c r="A215" s="35"/>
      <c r="B215" s="36"/>
      <c r="C215" s="37"/>
      <c r="D215" s="200" t="s">
        <v>154</v>
      </c>
      <c r="E215" s="37"/>
      <c r="F215" s="201" t="s">
        <v>467</v>
      </c>
      <c r="G215" s="37"/>
      <c r="H215" s="37"/>
      <c r="I215" s="202"/>
      <c r="J215" s="37"/>
      <c r="K215" s="37"/>
      <c r="L215" s="40"/>
      <c r="M215" s="203"/>
      <c r="N215" s="204"/>
      <c r="O215" s="72"/>
      <c r="P215" s="72"/>
      <c r="Q215" s="72"/>
      <c r="R215" s="72"/>
      <c r="S215" s="72"/>
      <c r="T215" s="73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154</v>
      </c>
      <c r="AU215" s="18" t="s">
        <v>83</v>
      </c>
    </row>
    <row r="216" spans="1:65" s="12" customFormat="1" ht="22.9" customHeight="1">
      <c r="B216" s="171"/>
      <c r="C216" s="172"/>
      <c r="D216" s="173" t="s">
        <v>72</v>
      </c>
      <c r="E216" s="185" t="s">
        <v>367</v>
      </c>
      <c r="F216" s="185" t="s">
        <v>368</v>
      </c>
      <c r="G216" s="172"/>
      <c r="H216" s="172"/>
      <c r="I216" s="175"/>
      <c r="J216" s="186">
        <f>BK216</f>
        <v>0</v>
      </c>
      <c r="K216" s="172"/>
      <c r="L216" s="177"/>
      <c r="M216" s="178"/>
      <c r="N216" s="179"/>
      <c r="O216" s="179"/>
      <c r="P216" s="180">
        <f>SUM(P217:P227)</f>
        <v>0</v>
      </c>
      <c r="Q216" s="179"/>
      <c r="R216" s="180">
        <f>SUM(R217:R227)</f>
        <v>0</v>
      </c>
      <c r="S216" s="179"/>
      <c r="T216" s="181">
        <f>SUM(T217:T227)</f>
        <v>0</v>
      </c>
      <c r="AR216" s="182" t="s">
        <v>83</v>
      </c>
      <c r="AT216" s="183" t="s">
        <v>72</v>
      </c>
      <c r="AU216" s="183" t="s">
        <v>81</v>
      </c>
      <c r="AY216" s="182" t="s">
        <v>146</v>
      </c>
      <c r="BK216" s="184">
        <f>SUM(BK217:BK227)</f>
        <v>0</v>
      </c>
    </row>
    <row r="217" spans="1:65" s="2" customFormat="1" ht="24.2" customHeight="1">
      <c r="A217" s="35"/>
      <c r="B217" s="36"/>
      <c r="C217" s="187" t="s">
        <v>293</v>
      </c>
      <c r="D217" s="187" t="s">
        <v>148</v>
      </c>
      <c r="E217" s="188" t="s">
        <v>468</v>
      </c>
      <c r="F217" s="189" t="s">
        <v>469</v>
      </c>
      <c r="G217" s="190" t="s">
        <v>170</v>
      </c>
      <c r="H217" s="191">
        <v>8.75</v>
      </c>
      <c r="I217" s="192"/>
      <c r="J217" s="193">
        <f>ROUND(I217*H217,2)</f>
        <v>0</v>
      </c>
      <c r="K217" s="189" t="s">
        <v>152</v>
      </c>
      <c r="L217" s="40"/>
      <c r="M217" s="194" t="s">
        <v>1</v>
      </c>
      <c r="N217" s="195" t="s">
        <v>38</v>
      </c>
      <c r="O217" s="72"/>
      <c r="P217" s="196">
        <f>O217*H217</f>
        <v>0</v>
      </c>
      <c r="Q217" s="196">
        <v>0</v>
      </c>
      <c r="R217" s="196">
        <f>Q217*H217</f>
        <v>0</v>
      </c>
      <c r="S217" s="196">
        <v>0</v>
      </c>
      <c r="T217" s="19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8" t="s">
        <v>199</v>
      </c>
      <c r="AT217" s="198" t="s">
        <v>148</v>
      </c>
      <c r="AU217" s="198" t="s">
        <v>83</v>
      </c>
      <c r="AY217" s="18" t="s">
        <v>146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8" t="s">
        <v>81</v>
      </c>
      <c r="BK217" s="199">
        <f>ROUND(I217*H217,2)</f>
        <v>0</v>
      </c>
      <c r="BL217" s="18" t="s">
        <v>199</v>
      </c>
      <c r="BM217" s="198" t="s">
        <v>296</v>
      </c>
    </row>
    <row r="218" spans="1:65" s="2" customFormat="1" ht="11.25">
      <c r="A218" s="35"/>
      <c r="B218" s="36"/>
      <c r="C218" s="37"/>
      <c r="D218" s="200" t="s">
        <v>154</v>
      </c>
      <c r="E218" s="37"/>
      <c r="F218" s="201" t="s">
        <v>469</v>
      </c>
      <c r="G218" s="37"/>
      <c r="H218" s="37"/>
      <c r="I218" s="202"/>
      <c r="J218" s="37"/>
      <c r="K218" s="37"/>
      <c r="L218" s="40"/>
      <c r="M218" s="203"/>
      <c r="N218" s="204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154</v>
      </c>
      <c r="AU218" s="18" t="s">
        <v>83</v>
      </c>
    </row>
    <row r="219" spans="1:65" s="2" customFormat="1" ht="11.25">
      <c r="A219" s="35"/>
      <c r="B219" s="36"/>
      <c r="C219" s="37"/>
      <c r="D219" s="205" t="s">
        <v>155</v>
      </c>
      <c r="E219" s="37"/>
      <c r="F219" s="206" t="s">
        <v>470</v>
      </c>
      <c r="G219" s="37"/>
      <c r="H219" s="37"/>
      <c r="I219" s="202"/>
      <c r="J219" s="37"/>
      <c r="K219" s="37"/>
      <c r="L219" s="40"/>
      <c r="M219" s="203"/>
      <c r="N219" s="204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155</v>
      </c>
      <c r="AU219" s="18" t="s">
        <v>83</v>
      </c>
    </row>
    <row r="220" spans="1:65" s="13" customFormat="1" ht="11.25">
      <c r="B220" s="207"/>
      <c r="C220" s="208"/>
      <c r="D220" s="200" t="s">
        <v>157</v>
      </c>
      <c r="E220" s="209" t="s">
        <v>1</v>
      </c>
      <c r="F220" s="210" t="s">
        <v>471</v>
      </c>
      <c r="G220" s="208"/>
      <c r="H220" s="209" t="s">
        <v>1</v>
      </c>
      <c r="I220" s="211"/>
      <c r="J220" s="208"/>
      <c r="K220" s="208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157</v>
      </c>
      <c r="AU220" s="216" t="s">
        <v>83</v>
      </c>
      <c r="AV220" s="13" t="s">
        <v>81</v>
      </c>
      <c r="AW220" s="13" t="s">
        <v>30</v>
      </c>
      <c r="AX220" s="13" t="s">
        <v>73</v>
      </c>
      <c r="AY220" s="216" t="s">
        <v>146</v>
      </c>
    </row>
    <row r="221" spans="1:65" s="14" customFormat="1" ht="11.25">
      <c r="B221" s="217"/>
      <c r="C221" s="218"/>
      <c r="D221" s="200" t="s">
        <v>157</v>
      </c>
      <c r="E221" s="219" t="s">
        <v>1</v>
      </c>
      <c r="F221" s="220" t="s">
        <v>472</v>
      </c>
      <c r="G221" s="218"/>
      <c r="H221" s="221">
        <v>8.75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157</v>
      </c>
      <c r="AU221" s="227" t="s">
        <v>83</v>
      </c>
      <c r="AV221" s="14" t="s">
        <v>83</v>
      </c>
      <c r="AW221" s="14" t="s">
        <v>30</v>
      </c>
      <c r="AX221" s="14" t="s">
        <v>73</v>
      </c>
      <c r="AY221" s="227" t="s">
        <v>146</v>
      </c>
    </row>
    <row r="222" spans="1:65" s="15" customFormat="1" ht="11.25">
      <c r="B222" s="228"/>
      <c r="C222" s="229"/>
      <c r="D222" s="200" t="s">
        <v>157</v>
      </c>
      <c r="E222" s="230" t="s">
        <v>1</v>
      </c>
      <c r="F222" s="231" t="s">
        <v>160</v>
      </c>
      <c r="G222" s="229"/>
      <c r="H222" s="232">
        <v>8.75</v>
      </c>
      <c r="I222" s="233"/>
      <c r="J222" s="229"/>
      <c r="K222" s="229"/>
      <c r="L222" s="234"/>
      <c r="M222" s="235"/>
      <c r="N222" s="236"/>
      <c r="O222" s="236"/>
      <c r="P222" s="236"/>
      <c r="Q222" s="236"/>
      <c r="R222" s="236"/>
      <c r="S222" s="236"/>
      <c r="T222" s="237"/>
      <c r="AT222" s="238" t="s">
        <v>157</v>
      </c>
      <c r="AU222" s="238" t="s">
        <v>83</v>
      </c>
      <c r="AV222" s="15" t="s">
        <v>153</v>
      </c>
      <c r="AW222" s="15" t="s">
        <v>30</v>
      </c>
      <c r="AX222" s="15" t="s">
        <v>81</v>
      </c>
      <c r="AY222" s="238" t="s">
        <v>146</v>
      </c>
    </row>
    <row r="223" spans="1:65" s="2" customFormat="1" ht="24.2" customHeight="1">
      <c r="A223" s="35"/>
      <c r="B223" s="36"/>
      <c r="C223" s="239" t="s">
        <v>218</v>
      </c>
      <c r="D223" s="239" t="s">
        <v>161</v>
      </c>
      <c r="E223" s="240" t="s">
        <v>473</v>
      </c>
      <c r="F223" s="241" t="s">
        <v>474</v>
      </c>
      <c r="G223" s="242" t="s">
        <v>170</v>
      </c>
      <c r="H223" s="243">
        <v>10.5</v>
      </c>
      <c r="I223" s="244"/>
      <c r="J223" s="245">
        <f>ROUND(I223*H223,2)</f>
        <v>0</v>
      </c>
      <c r="K223" s="241" t="s">
        <v>312</v>
      </c>
      <c r="L223" s="246"/>
      <c r="M223" s="247" t="s">
        <v>1</v>
      </c>
      <c r="N223" s="248" t="s">
        <v>38</v>
      </c>
      <c r="O223" s="72"/>
      <c r="P223" s="196">
        <f>O223*H223</f>
        <v>0</v>
      </c>
      <c r="Q223" s="196">
        <v>0</v>
      </c>
      <c r="R223" s="196">
        <f>Q223*H223</f>
        <v>0</v>
      </c>
      <c r="S223" s="196">
        <v>0</v>
      </c>
      <c r="T223" s="19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8" t="s">
        <v>281</v>
      </c>
      <c r="AT223" s="198" t="s">
        <v>161</v>
      </c>
      <c r="AU223" s="198" t="s">
        <v>83</v>
      </c>
      <c r="AY223" s="18" t="s">
        <v>146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18" t="s">
        <v>81</v>
      </c>
      <c r="BK223" s="199">
        <f>ROUND(I223*H223,2)</f>
        <v>0</v>
      </c>
      <c r="BL223" s="18" t="s">
        <v>199</v>
      </c>
      <c r="BM223" s="198" t="s">
        <v>304</v>
      </c>
    </row>
    <row r="224" spans="1:65" s="2" customFormat="1" ht="11.25">
      <c r="A224" s="35"/>
      <c r="B224" s="36"/>
      <c r="C224" s="37"/>
      <c r="D224" s="200" t="s">
        <v>154</v>
      </c>
      <c r="E224" s="37"/>
      <c r="F224" s="201" t="s">
        <v>474</v>
      </c>
      <c r="G224" s="37"/>
      <c r="H224" s="37"/>
      <c r="I224" s="202"/>
      <c r="J224" s="37"/>
      <c r="K224" s="37"/>
      <c r="L224" s="40"/>
      <c r="M224" s="203"/>
      <c r="N224" s="204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154</v>
      </c>
      <c r="AU224" s="18" t="s">
        <v>83</v>
      </c>
    </row>
    <row r="225" spans="1:65" s="2" customFormat="1" ht="48.75">
      <c r="A225" s="35"/>
      <c r="B225" s="36"/>
      <c r="C225" s="37"/>
      <c r="D225" s="200" t="s">
        <v>227</v>
      </c>
      <c r="E225" s="37"/>
      <c r="F225" s="249" t="s">
        <v>475</v>
      </c>
      <c r="G225" s="37"/>
      <c r="H225" s="37"/>
      <c r="I225" s="202"/>
      <c r="J225" s="37"/>
      <c r="K225" s="37"/>
      <c r="L225" s="40"/>
      <c r="M225" s="203"/>
      <c r="N225" s="204"/>
      <c r="O225" s="72"/>
      <c r="P225" s="72"/>
      <c r="Q225" s="72"/>
      <c r="R225" s="72"/>
      <c r="S225" s="72"/>
      <c r="T225" s="73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227</v>
      </c>
      <c r="AU225" s="18" t="s">
        <v>83</v>
      </c>
    </row>
    <row r="226" spans="1:65" s="14" customFormat="1" ht="11.25">
      <c r="B226" s="217"/>
      <c r="C226" s="218"/>
      <c r="D226" s="200" t="s">
        <v>157</v>
      </c>
      <c r="E226" s="219" t="s">
        <v>1</v>
      </c>
      <c r="F226" s="220" t="s">
        <v>476</v>
      </c>
      <c r="G226" s="218"/>
      <c r="H226" s="221">
        <v>10.5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157</v>
      </c>
      <c r="AU226" s="227" t="s">
        <v>83</v>
      </c>
      <c r="AV226" s="14" t="s">
        <v>83</v>
      </c>
      <c r="AW226" s="14" t="s">
        <v>30</v>
      </c>
      <c r="AX226" s="14" t="s">
        <v>73</v>
      </c>
      <c r="AY226" s="227" t="s">
        <v>146</v>
      </c>
    </row>
    <row r="227" spans="1:65" s="15" customFormat="1" ht="11.25">
      <c r="B227" s="228"/>
      <c r="C227" s="229"/>
      <c r="D227" s="200" t="s">
        <v>157</v>
      </c>
      <c r="E227" s="230" t="s">
        <v>1</v>
      </c>
      <c r="F227" s="231" t="s">
        <v>160</v>
      </c>
      <c r="G227" s="229"/>
      <c r="H227" s="232">
        <v>10.5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AT227" s="238" t="s">
        <v>157</v>
      </c>
      <c r="AU227" s="238" t="s">
        <v>83</v>
      </c>
      <c r="AV227" s="15" t="s">
        <v>153</v>
      </c>
      <c r="AW227" s="15" t="s">
        <v>30</v>
      </c>
      <c r="AX227" s="15" t="s">
        <v>81</v>
      </c>
      <c r="AY227" s="238" t="s">
        <v>146</v>
      </c>
    </row>
    <row r="228" spans="1:65" s="12" customFormat="1" ht="22.9" customHeight="1">
      <c r="B228" s="171"/>
      <c r="C228" s="172"/>
      <c r="D228" s="173" t="s">
        <v>72</v>
      </c>
      <c r="E228" s="185" t="s">
        <v>389</v>
      </c>
      <c r="F228" s="185" t="s">
        <v>390</v>
      </c>
      <c r="G228" s="172"/>
      <c r="H228" s="172"/>
      <c r="I228" s="175"/>
      <c r="J228" s="186">
        <f>BK228</f>
        <v>0</v>
      </c>
      <c r="K228" s="172"/>
      <c r="L228" s="177"/>
      <c r="M228" s="178"/>
      <c r="N228" s="179"/>
      <c r="O228" s="179"/>
      <c r="P228" s="180">
        <f>SUM(P229:P281)</f>
        <v>0</v>
      </c>
      <c r="Q228" s="179"/>
      <c r="R228" s="180">
        <f>SUM(R229:R281)</f>
        <v>0</v>
      </c>
      <c r="S228" s="179"/>
      <c r="T228" s="181">
        <f>SUM(T229:T281)</f>
        <v>0</v>
      </c>
      <c r="AR228" s="182" t="s">
        <v>83</v>
      </c>
      <c r="AT228" s="183" t="s">
        <v>72</v>
      </c>
      <c r="AU228" s="183" t="s">
        <v>81</v>
      </c>
      <c r="AY228" s="182" t="s">
        <v>146</v>
      </c>
      <c r="BK228" s="184">
        <f>SUM(BK229:BK281)</f>
        <v>0</v>
      </c>
    </row>
    <row r="229" spans="1:65" s="2" customFormat="1" ht="24.2" customHeight="1">
      <c r="A229" s="35"/>
      <c r="B229" s="36"/>
      <c r="C229" s="187" t="s">
        <v>7</v>
      </c>
      <c r="D229" s="187" t="s">
        <v>148</v>
      </c>
      <c r="E229" s="188" t="s">
        <v>477</v>
      </c>
      <c r="F229" s="189" t="s">
        <v>478</v>
      </c>
      <c r="G229" s="190" t="s">
        <v>479</v>
      </c>
      <c r="H229" s="191">
        <v>1</v>
      </c>
      <c r="I229" s="192"/>
      <c r="J229" s="193">
        <f>ROUND(I229*H229,2)</f>
        <v>0</v>
      </c>
      <c r="K229" s="189" t="s">
        <v>312</v>
      </c>
      <c r="L229" s="40"/>
      <c r="M229" s="194" t="s">
        <v>1</v>
      </c>
      <c r="N229" s="195" t="s">
        <v>38</v>
      </c>
      <c r="O229" s="72"/>
      <c r="P229" s="196">
        <f>O229*H229</f>
        <v>0</v>
      </c>
      <c r="Q229" s="196">
        <v>0</v>
      </c>
      <c r="R229" s="196">
        <f>Q229*H229</f>
        <v>0</v>
      </c>
      <c r="S229" s="196">
        <v>0</v>
      </c>
      <c r="T229" s="19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8" t="s">
        <v>199</v>
      </c>
      <c r="AT229" s="198" t="s">
        <v>148</v>
      </c>
      <c r="AU229" s="198" t="s">
        <v>83</v>
      </c>
      <c r="AY229" s="18" t="s">
        <v>146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8" t="s">
        <v>81</v>
      </c>
      <c r="BK229" s="199">
        <f>ROUND(I229*H229,2)</f>
        <v>0</v>
      </c>
      <c r="BL229" s="18" t="s">
        <v>199</v>
      </c>
      <c r="BM229" s="198" t="s">
        <v>313</v>
      </c>
    </row>
    <row r="230" spans="1:65" s="2" customFormat="1" ht="19.5">
      <c r="A230" s="35"/>
      <c r="B230" s="36"/>
      <c r="C230" s="37"/>
      <c r="D230" s="200" t="s">
        <v>154</v>
      </c>
      <c r="E230" s="37"/>
      <c r="F230" s="201" t="s">
        <v>478</v>
      </c>
      <c r="G230" s="37"/>
      <c r="H230" s="37"/>
      <c r="I230" s="202"/>
      <c r="J230" s="37"/>
      <c r="K230" s="37"/>
      <c r="L230" s="40"/>
      <c r="M230" s="203"/>
      <c r="N230" s="204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154</v>
      </c>
      <c r="AU230" s="18" t="s">
        <v>83</v>
      </c>
    </row>
    <row r="231" spans="1:65" s="2" customFormat="1" ht="78">
      <c r="A231" s="35"/>
      <c r="B231" s="36"/>
      <c r="C231" s="37"/>
      <c r="D231" s="200" t="s">
        <v>227</v>
      </c>
      <c r="E231" s="37"/>
      <c r="F231" s="249" t="s">
        <v>480</v>
      </c>
      <c r="G231" s="37"/>
      <c r="H231" s="37"/>
      <c r="I231" s="202"/>
      <c r="J231" s="37"/>
      <c r="K231" s="37"/>
      <c r="L231" s="40"/>
      <c r="M231" s="203"/>
      <c r="N231" s="204"/>
      <c r="O231" s="72"/>
      <c r="P231" s="72"/>
      <c r="Q231" s="72"/>
      <c r="R231" s="72"/>
      <c r="S231" s="72"/>
      <c r="T231" s="73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227</v>
      </c>
      <c r="AU231" s="18" t="s">
        <v>83</v>
      </c>
    </row>
    <row r="232" spans="1:65" s="2" customFormat="1" ht="16.5" customHeight="1">
      <c r="A232" s="35"/>
      <c r="B232" s="36"/>
      <c r="C232" s="187" t="s">
        <v>225</v>
      </c>
      <c r="D232" s="187" t="s">
        <v>148</v>
      </c>
      <c r="E232" s="188" t="s">
        <v>481</v>
      </c>
      <c r="F232" s="189" t="s">
        <v>482</v>
      </c>
      <c r="G232" s="190" t="s">
        <v>170</v>
      </c>
      <c r="H232" s="191">
        <v>14.8</v>
      </c>
      <c r="I232" s="192"/>
      <c r="J232" s="193">
        <f>ROUND(I232*H232,2)</f>
        <v>0</v>
      </c>
      <c r="K232" s="189" t="s">
        <v>152</v>
      </c>
      <c r="L232" s="40"/>
      <c r="M232" s="194" t="s">
        <v>1</v>
      </c>
      <c r="N232" s="195" t="s">
        <v>38</v>
      </c>
      <c r="O232" s="72"/>
      <c r="P232" s="196">
        <f>O232*H232</f>
        <v>0</v>
      </c>
      <c r="Q232" s="196">
        <v>0</v>
      </c>
      <c r="R232" s="196">
        <f>Q232*H232</f>
        <v>0</v>
      </c>
      <c r="S232" s="196">
        <v>0</v>
      </c>
      <c r="T232" s="19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8" t="s">
        <v>199</v>
      </c>
      <c r="AT232" s="198" t="s">
        <v>148</v>
      </c>
      <c r="AU232" s="198" t="s">
        <v>83</v>
      </c>
      <c r="AY232" s="18" t="s">
        <v>146</v>
      </c>
      <c r="BE232" s="199">
        <f>IF(N232="základní",J232,0)</f>
        <v>0</v>
      </c>
      <c r="BF232" s="199">
        <f>IF(N232="snížená",J232,0)</f>
        <v>0</v>
      </c>
      <c r="BG232" s="199">
        <f>IF(N232="zákl. přenesená",J232,0)</f>
        <v>0</v>
      </c>
      <c r="BH232" s="199">
        <f>IF(N232="sníž. přenesená",J232,0)</f>
        <v>0</v>
      </c>
      <c r="BI232" s="199">
        <f>IF(N232="nulová",J232,0)</f>
        <v>0</v>
      </c>
      <c r="BJ232" s="18" t="s">
        <v>81</v>
      </c>
      <c r="BK232" s="199">
        <f>ROUND(I232*H232,2)</f>
        <v>0</v>
      </c>
      <c r="BL232" s="18" t="s">
        <v>199</v>
      </c>
      <c r="BM232" s="198" t="s">
        <v>316</v>
      </c>
    </row>
    <row r="233" spans="1:65" s="2" customFormat="1" ht="11.25">
      <c r="A233" s="35"/>
      <c r="B233" s="36"/>
      <c r="C233" s="37"/>
      <c r="D233" s="200" t="s">
        <v>154</v>
      </c>
      <c r="E233" s="37"/>
      <c r="F233" s="201" t="s">
        <v>482</v>
      </c>
      <c r="G233" s="37"/>
      <c r="H233" s="37"/>
      <c r="I233" s="202"/>
      <c r="J233" s="37"/>
      <c r="K233" s="37"/>
      <c r="L233" s="40"/>
      <c r="M233" s="203"/>
      <c r="N233" s="204"/>
      <c r="O233" s="72"/>
      <c r="P233" s="72"/>
      <c r="Q233" s="72"/>
      <c r="R233" s="72"/>
      <c r="S233" s="72"/>
      <c r="T233" s="73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154</v>
      </c>
      <c r="AU233" s="18" t="s">
        <v>83</v>
      </c>
    </row>
    <row r="234" spans="1:65" s="2" customFormat="1" ht="11.25">
      <c r="A234" s="35"/>
      <c r="B234" s="36"/>
      <c r="C234" s="37"/>
      <c r="D234" s="205" t="s">
        <v>155</v>
      </c>
      <c r="E234" s="37"/>
      <c r="F234" s="206" t="s">
        <v>483</v>
      </c>
      <c r="G234" s="37"/>
      <c r="H234" s="37"/>
      <c r="I234" s="202"/>
      <c r="J234" s="37"/>
      <c r="K234" s="37"/>
      <c r="L234" s="40"/>
      <c r="M234" s="203"/>
      <c r="N234" s="204"/>
      <c r="O234" s="72"/>
      <c r="P234" s="72"/>
      <c r="Q234" s="72"/>
      <c r="R234" s="72"/>
      <c r="S234" s="72"/>
      <c r="T234" s="73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155</v>
      </c>
      <c r="AU234" s="18" t="s">
        <v>83</v>
      </c>
    </row>
    <row r="235" spans="1:65" s="13" customFormat="1" ht="11.25">
      <c r="B235" s="207"/>
      <c r="C235" s="208"/>
      <c r="D235" s="200" t="s">
        <v>157</v>
      </c>
      <c r="E235" s="209" t="s">
        <v>1</v>
      </c>
      <c r="F235" s="210" t="s">
        <v>484</v>
      </c>
      <c r="G235" s="208"/>
      <c r="H235" s="209" t="s">
        <v>1</v>
      </c>
      <c r="I235" s="211"/>
      <c r="J235" s="208"/>
      <c r="K235" s="208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157</v>
      </c>
      <c r="AU235" s="216" t="s">
        <v>83</v>
      </c>
      <c r="AV235" s="13" t="s">
        <v>81</v>
      </c>
      <c r="AW235" s="13" t="s">
        <v>30</v>
      </c>
      <c r="AX235" s="13" t="s">
        <v>73</v>
      </c>
      <c r="AY235" s="216" t="s">
        <v>146</v>
      </c>
    </row>
    <row r="236" spans="1:65" s="14" customFormat="1" ht="11.25">
      <c r="B236" s="217"/>
      <c r="C236" s="218"/>
      <c r="D236" s="200" t="s">
        <v>157</v>
      </c>
      <c r="E236" s="219" t="s">
        <v>1</v>
      </c>
      <c r="F236" s="220" t="s">
        <v>485</v>
      </c>
      <c r="G236" s="218"/>
      <c r="H236" s="221">
        <v>14.8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157</v>
      </c>
      <c r="AU236" s="227" t="s">
        <v>83</v>
      </c>
      <c r="AV236" s="14" t="s">
        <v>83</v>
      </c>
      <c r="AW236" s="14" t="s">
        <v>30</v>
      </c>
      <c r="AX236" s="14" t="s">
        <v>73</v>
      </c>
      <c r="AY236" s="227" t="s">
        <v>146</v>
      </c>
    </row>
    <row r="237" spans="1:65" s="15" customFormat="1" ht="11.25">
      <c r="B237" s="228"/>
      <c r="C237" s="229"/>
      <c r="D237" s="200" t="s">
        <v>157</v>
      </c>
      <c r="E237" s="230" t="s">
        <v>1</v>
      </c>
      <c r="F237" s="231" t="s">
        <v>160</v>
      </c>
      <c r="G237" s="229"/>
      <c r="H237" s="232">
        <v>14.8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157</v>
      </c>
      <c r="AU237" s="238" t="s">
        <v>83</v>
      </c>
      <c r="AV237" s="15" t="s">
        <v>153</v>
      </c>
      <c r="AW237" s="15" t="s">
        <v>30</v>
      </c>
      <c r="AX237" s="15" t="s">
        <v>81</v>
      </c>
      <c r="AY237" s="238" t="s">
        <v>146</v>
      </c>
    </row>
    <row r="238" spans="1:65" s="2" customFormat="1" ht="24.2" customHeight="1">
      <c r="A238" s="35"/>
      <c r="B238" s="36"/>
      <c r="C238" s="239" t="s">
        <v>317</v>
      </c>
      <c r="D238" s="239" t="s">
        <v>161</v>
      </c>
      <c r="E238" s="240" t="s">
        <v>486</v>
      </c>
      <c r="F238" s="241" t="s">
        <v>487</v>
      </c>
      <c r="G238" s="242" t="s">
        <v>320</v>
      </c>
      <c r="H238" s="243">
        <v>30</v>
      </c>
      <c r="I238" s="244"/>
      <c r="J238" s="245">
        <f>ROUND(I238*H238,2)</f>
        <v>0</v>
      </c>
      <c r="K238" s="241" t="s">
        <v>152</v>
      </c>
      <c r="L238" s="246"/>
      <c r="M238" s="247" t="s">
        <v>1</v>
      </c>
      <c r="N238" s="248" t="s">
        <v>38</v>
      </c>
      <c r="O238" s="72"/>
      <c r="P238" s="196">
        <f>O238*H238</f>
        <v>0</v>
      </c>
      <c r="Q238" s="196">
        <v>0</v>
      </c>
      <c r="R238" s="196">
        <f>Q238*H238</f>
        <v>0</v>
      </c>
      <c r="S238" s="196">
        <v>0</v>
      </c>
      <c r="T238" s="19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98" t="s">
        <v>281</v>
      </c>
      <c r="AT238" s="198" t="s">
        <v>161</v>
      </c>
      <c r="AU238" s="198" t="s">
        <v>83</v>
      </c>
      <c r="AY238" s="18" t="s">
        <v>146</v>
      </c>
      <c r="BE238" s="199">
        <f>IF(N238="základní",J238,0)</f>
        <v>0</v>
      </c>
      <c r="BF238" s="199">
        <f>IF(N238="snížená",J238,0)</f>
        <v>0</v>
      </c>
      <c r="BG238" s="199">
        <f>IF(N238="zákl. přenesená",J238,0)</f>
        <v>0</v>
      </c>
      <c r="BH238" s="199">
        <f>IF(N238="sníž. přenesená",J238,0)</f>
        <v>0</v>
      </c>
      <c r="BI238" s="199">
        <f>IF(N238="nulová",J238,0)</f>
        <v>0</v>
      </c>
      <c r="BJ238" s="18" t="s">
        <v>81</v>
      </c>
      <c r="BK238" s="199">
        <f>ROUND(I238*H238,2)</f>
        <v>0</v>
      </c>
      <c r="BL238" s="18" t="s">
        <v>199</v>
      </c>
      <c r="BM238" s="198" t="s">
        <v>321</v>
      </c>
    </row>
    <row r="239" spans="1:65" s="2" customFormat="1" ht="11.25">
      <c r="A239" s="35"/>
      <c r="B239" s="36"/>
      <c r="C239" s="37"/>
      <c r="D239" s="200" t="s">
        <v>154</v>
      </c>
      <c r="E239" s="37"/>
      <c r="F239" s="201" t="s">
        <v>487</v>
      </c>
      <c r="G239" s="37"/>
      <c r="H239" s="37"/>
      <c r="I239" s="202"/>
      <c r="J239" s="37"/>
      <c r="K239" s="37"/>
      <c r="L239" s="40"/>
      <c r="M239" s="203"/>
      <c r="N239" s="204"/>
      <c r="O239" s="72"/>
      <c r="P239" s="72"/>
      <c r="Q239" s="72"/>
      <c r="R239" s="72"/>
      <c r="S239" s="72"/>
      <c r="T239" s="73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154</v>
      </c>
      <c r="AU239" s="18" t="s">
        <v>83</v>
      </c>
    </row>
    <row r="240" spans="1:65" s="13" customFormat="1" ht="11.25">
      <c r="B240" s="207"/>
      <c r="C240" s="208"/>
      <c r="D240" s="200" t="s">
        <v>157</v>
      </c>
      <c r="E240" s="209" t="s">
        <v>1</v>
      </c>
      <c r="F240" s="210" t="s">
        <v>488</v>
      </c>
      <c r="G240" s="208"/>
      <c r="H240" s="209" t="s">
        <v>1</v>
      </c>
      <c r="I240" s="211"/>
      <c r="J240" s="208"/>
      <c r="K240" s="208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157</v>
      </c>
      <c r="AU240" s="216" t="s">
        <v>83</v>
      </c>
      <c r="AV240" s="13" t="s">
        <v>81</v>
      </c>
      <c r="AW240" s="13" t="s">
        <v>30</v>
      </c>
      <c r="AX240" s="13" t="s">
        <v>73</v>
      </c>
      <c r="AY240" s="216" t="s">
        <v>146</v>
      </c>
    </row>
    <row r="241" spans="1:65" s="14" customFormat="1" ht="11.25">
      <c r="B241" s="217"/>
      <c r="C241" s="218"/>
      <c r="D241" s="200" t="s">
        <v>157</v>
      </c>
      <c r="E241" s="219" t="s">
        <v>1</v>
      </c>
      <c r="F241" s="220" t="s">
        <v>489</v>
      </c>
      <c r="G241" s="218"/>
      <c r="H241" s="221">
        <v>30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157</v>
      </c>
      <c r="AU241" s="227" t="s">
        <v>83</v>
      </c>
      <c r="AV241" s="14" t="s">
        <v>83</v>
      </c>
      <c r="AW241" s="14" t="s">
        <v>30</v>
      </c>
      <c r="AX241" s="14" t="s">
        <v>73</v>
      </c>
      <c r="AY241" s="227" t="s">
        <v>146</v>
      </c>
    </row>
    <row r="242" spans="1:65" s="15" customFormat="1" ht="11.25">
      <c r="B242" s="228"/>
      <c r="C242" s="229"/>
      <c r="D242" s="200" t="s">
        <v>157</v>
      </c>
      <c r="E242" s="230" t="s">
        <v>1</v>
      </c>
      <c r="F242" s="231" t="s">
        <v>160</v>
      </c>
      <c r="G242" s="229"/>
      <c r="H242" s="232">
        <v>30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AT242" s="238" t="s">
        <v>157</v>
      </c>
      <c r="AU242" s="238" t="s">
        <v>83</v>
      </c>
      <c r="AV242" s="15" t="s">
        <v>153</v>
      </c>
      <c r="AW242" s="15" t="s">
        <v>30</v>
      </c>
      <c r="AX242" s="15" t="s">
        <v>81</v>
      </c>
      <c r="AY242" s="238" t="s">
        <v>146</v>
      </c>
    </row>
    <row r="243" spans="1:65" s="2" customFormat="1" ht="24.2" customHeight="1">
      <c r="A243" s="35"/>
      <c r="B243" s="36"/>
      <c r="C243" s="239" t="s">
        <v>262</v>
      </c>
      <c r="D243" s="239" t="s">
        <v>161</v>
      </c>
      <c r="E243" s="240" t="s">
        <v>490</v>
      </c>
      <c r="F243" s="241" t="s">
        <v>491</v>
      </c>
      <c r="G243" s="242" t="s">
        <v>164</v>
      </c>
      <c r="H243" s="243">
        <v>9.0999999999999998E-2</v>
      </c>
      <c r="I243" s="244"/>
      <c r="J243" s="245">
        <f>ROUND(I243*H243,2)</f>
        <v>0</v>
      </c>
      <c r="K243" s="241" t="s">
        <v>152</v>
      </c>
      <c r="L243" s="246"/>
      <c r="M243" s="247" t="s">
        <v>1</v>
      </c>
      <c r="N243" s="248" t="s">
        <v>38</v>
      </c>
      <c r="O243" s="72"/>
      <c r="P243" s="196">
        <f>O243*H243</f>
        <v>0</v>
      </c>
      <c r="Q243" s="196">
        <v>0</v>
      </c>
      <c r="R243" s="196">
        <f>Q243*H243</f>
        <v>0</v>
      </c>
      <c r="S243" s="196">
        <v>0</v>
      </c>
      <c r="T243" s="19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8" t="s">
        <v>281</v>
      </c>
      <c r="AT243" s="198" t="s">
        <v>161</v>
      </c>
      <c r="AU243" s="198" t="s">
        <v>83</v>
      </c>
      <c r="AY243" s="18" t="s">
        <v>146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18" t="s">
        <v>81</v>
      </c>
      <c r="BK243" s="199">
        <f>ROUND(I243*H243,2)</f>
        <v>0</v>
      </c>
      <c r="BL243" s="18" t="s">
        <v>199</v>
      </c>
      <c r="BM243" s="198" t="s">
        <v>328</v>
      </c>
    </row>
    <row r="244" spans="1:65" s="2" customFormat="1" ht="11.25">
      <c r="A244" s="35"/>
      <c r="B244" s="36"/>
      <c r="C244" s="37"/>
      <c r="D244" s="200" t="s">
        <v>154</v>
      </c>
      <c r="E244" s="37"/>
      <c r="F244" s="201" t="s">
        <v>491</v>
      </c>
      <c r="G244" s="37"/>
      <c r="H244" s="37"/>
      <c r="I244" s="202"/>
      <c r="J244" s="37"/>
      <c r="K244" s="37"/>
      <c r="L244" s="40"/>
      <c r="M244" s="203"/>
      <c r="N244" s="204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154</v>
      </c>
      <c r="AU244" s="18" t="s">
        <v>83</v>
      </c>
    </row>
    <row r="245" spans="1:65" s="13" customFormat="1" ht="11.25">
      <c r="B245" s="207"/>
      <c r="C245" s="208"/>
      <c r="D245" s="200" t="s">
        <v>157</v>
      </c>
      <c r="E245" s="209" t="s">
        <v>1</v>
      </c>
      <c r="F245" s="210" t="s">
        <v>492</v>
      </c>
      <c r="G245" s="208"/>
      <c r="H245" s="209" t="s">
        <v>1</v>
      </c>
      <c r="I245" s="211"/>
      <c r="J245" s="208"/>
      <c r="K245" s="208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157</v>
      </c>
      <c r="AU245" s="216" t="s">
        <v>83</v>
      </c>
      <c r="AV245" s="13" t="s">
        <v>81</v>
      </c>
      <c r="AW245" s="13" t="s">
        <v>30</v>
      </c>
      <c r="AX245" s="13" t="s">
        <v>73</v>
      </c>
      <c r="AY245" s="216" t="s">
        <v>146</v>
      </c>
    </row>
    <row r="246" spans="1:65" s="13" customFormat="1" ht="11.25">
      <c r="B246" s="207"/>
      <c r="C246" s="208"/>
      <c r="D246" s="200" t="s">
        <v>157</v>
      </c>
      <c r="E246" s="209" t="s">
        <v>1</v>
      </c>
      <c r="F246" s="210" t="s">
        <v>493</v>
      </c>
      <c r="G246" s="208"/>
      <c r="H246" s="209" t="s">
        <v>1</v>
      </c>
      <c r="I246" s="211"/>
      <c r="J246" s="208"/>
      <c r="K246" s="208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157</v>
      </c>
      <c r="AU246" s="216" t="s">
        <v>83</v>
      </c>
      <c r="AV246" s="13" t="s">
        <v>81</v>
      </c>
      <c r="AW246" s="13" t="s">
        <v>30</v>
      </c>
      <c r="AX246" s="13" t="s">
        <v>73</v>
      </c>
      <c r="AY246" s="216" t="s">
        <v>146</v>
      </c>
    </row>
    <row r="247" spans="1:65" s="14" customFormat="1" ht="11.25">
      <c r="B247" s="217"/>
      <c r="C247" s="218"/>
      <c r="D247" s="200" t="s">
        <v>157</v>
      </c>
      <c r="E247" s="219" t="s">
        <v>1</v>
      </c>
      <c r="F247" s="220" t="s">
        <v>494</v>
      </c>
      <c r="G247" s="218"/>
      <c r="H247" s="221">
        <v>6.0999999999999999E-2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157</v>
      </c>
      <c r="AU247" s="227" t="s">
        <v>83</v>
      </c>
      <c r="AV247" s="14" t="s">
        <v>83</v>
      </c>
      <c r="AW247" s="14" t="s">
        <v>30</v>
      </c>
      <c r="AX247" s="14" t="s">
        <v>73</v>
      </c>
      <c r="AY247" s="227" t="s">
        <v>146</v>
      </c>
    </row>
    <row r="248" spans="1:65" s="13" customFormat="1" ht="11.25">
      <c r="B248" s="207"/>
      <c r="C248" s="208"/>
      <c r="D248" s="200" t="s">
        <v>157</v>
      </c>
      <c r="E248" s="209" t="s">
        <v>1</v>
      </c>
      <c r="F248" s="210" t="s">
        <v>495</v>
      </c>
      <c r="G248" s="208"/>
      <c r="H248" s="209" t="s">
        <v>1</v>
      </c>
      <c r="I248" s="211"/>
      <c r="J248" s="208"/>
      <c r="K248" s="208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157</v>
      </c>
      <c r="AU248" s="216" t="s">
        <v>83</v>
      </c>
      <c r="AV248" s="13" t="s">
        <v>81</v>
      </c>
      <c r="AW248" s="13" t="s">
        <v>30</v>
      </c>
      <c r="AX248" s="13" t="s">
        <v>73</v>
      </c>
      <c r="AY248" s="216" t="s">
        <v>146</v>
      </c>
    </row>
    <row r="249" spans="1:65" s="14" customFormat="1" ht="11.25">
      <c r="B249" s="217"/>
      <c r="C249" s="218"/>
      <c r="D249" s="200" t="s">
        <v>157</v>
      </c>
      <c r="E249" s="219" t="s">
        <v>1</v>
      </c>
      <c r="F249" s="220" t="s">
        <v>496</v>
      </c>
      <c r="G249" s="218"/>
      <c r="H249" s="221">
        <v>2.1999999999999999E-2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157</v>
      </c>
      <c r="AU249" s="227" t="s">
        <v>83</v>
      </c>
      <c r="AV249" s="14" t="s">
        <v>83</v>
      </c>
      <c r="AW249" s="14" t="s">
        <v>30</v>
      </c>
      <c r="AX249" s="14" t="s">
        <v>73</v>
      </c>
      <c r="AY249" s="227" t="s">
        <v>146</v>
      </c>
    </row>
    <row r="250" spans="1:65" s="15" customFormat="1" ht="11.25">
      <c r="B250" s="228"/>
      <c r="C250" s="229"/>
      <c r="D250" s="200" t="s">
        <v>157</v>
      </c>
      <c r="E250" s="230" t="s">
        <v>1</v>
      </c>
      <c r="F250" s="231" t="s">
        <v>160</v>
      </c>
      <c r="G250" s="229"/>
      <c r="H250" s="232">
        <v>8.299999999999999E-2</v>
      </c>
      <c r="I250" s="233"/>
      <c r="J250" s="229"/>
      <c r="K250" s="229"/>
      <c r="L250" s="234"/>
      <c r="M250" s="235"/>
      <c r="N250" s="236"/>
      <c r="O250" s="236"/>
      <c r="P250" s="236"/>
      <c r="Q250" s="236"/>
      <c r="R250" s="236"/>
      <c r="S250" s="236"/>
      <c r="T250" s="237"/>
      <c r="AT250" s="238" t="s">
        <v>157</v>
      </c>
      <c r="AU250" s="238" t="s">
        <v>83</v>
      </c>
      <c r="AV250" s="15" t="s">
        <v>153</v>
      </c>
      <c r="AW250" s="15" t="s">
        <v>30</v>
      </c>
      <c r="AX250" s="15" t="s">
        <v>73</v>
      </c>
      <c r="AY250" s="238" t="s">
        <v>146</v>
      </c>
    </row>
    <row r="251" spans="1:65" s="14" customFormat="1" ht="11.25">
      <c r="B251" s="217"/>
      <c r="C251" s="218"/>
      <c r="D251" s="200" t="s">
        <v>157</v>
      </c>
      <c r="E251" s="219" t="s">
        <v>1</v>
      </c>
      <c r="F251" s="220" t="s">
        <v>497</v>
      </c>
      <c r="G251" s="218"/>
      <c r="H251" s="221">
        <v>9.0999999999999998E-2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157</v>
      </c>
      <c r="AU251" s="227" t="s">
        <v>83</v>
      </c>
      <c r="AV251" s="14" t="s">
        <v>83</v>
      </c>
      <c r="AW251" s="14" t="s">
        <v>30</v>
      </c>
      <c r="AX251" s="14" t="s">
        <v>73</v>
      </c>
      <c r="AY251" s="227" t="s">
        <v>146</v>
      </c>
    </row>
    <row r="252" spans="1:65" s="15" customFormat="1" ht="11.25">
      <c r="B252" s="228"/>
      <c r="C252" s="229"/>
      <c r="D252" s="200" t="s">
        <v>157</v>
      </c>
      <c r="E252" s="230" t="s">
        <v>1</v>
      </c>
      <c r="F252" s="231" t="s">
        <v>160</v>
      </c>
      <c r="G252" s="229"/>
      <c r="H252" s="232">
        <v>9.0999999999999998E-2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AT252" s="238" t="s">
        <v>157</v>
      </c>
      <c r="AU252" s="238" t="s">
        <v>83</v>
      </c>
      <c r="AV252" s="15" t="s">
        <v>153</v>
      </c>
      <c r="AW252" s="15" t="s">
        <v>30</v>
      </c>
      <c r="AX252" s="15" t="s">
        <v>81</v>
      </c>
      <c r="AY252" s="238" t="s">
        <v>146</v>
      </c>
    </row>
    <row r="253" spans="1:65" s="2" customFormat="1" ht="24.2" customHeight="1">
      <c r="A253" s="35"/>
      <c r="B253" s="36"/>
      <c r="C253" s="187" t="s">
        <v>330</v>
      </c>
      <c r="D253" s="187" t="s">
        <v>148</v>
      </c>
      <c r="E253" s="188" t="s">
        <v>498</v>
      </c>
      <c r="F253" s="189" t="s">
        <v>499</v>
      </c>
      <c r="G253" s="190" t="s">
        <v>327</v>
      </c>
      <c r="H253" s="191">
        <v>1</v>
      </c>
      <c r="I253" s="192"/>
      <c r="J253" s="193">
        <f>ROUND(I253*H253,2)</f>
        <v>0</v>
      </c>
      <c r="K253" s="189" t="s">
        <v>152</v>
      </c>
      <c r="L253" s="40"/>
      <c r="M253" s="194" t="s">
        <v>1</v>
      </c>
      <c r="N253" s="195" t="s">
        <v>38</v>
      </c>
      <c r="O253" s="72"/>
      <c r="P253" s="196">
        <f>O253*H253</f>
        <v>0</v>
      </c>
      <c r="Q253" s="196">
        <v>0</v>
      </c>
      <c r="R253" s="196">
        <f>Q253*H253</f>
        <v>0</v>
      </c>
      <c r="S253" s="196">
        <v>0</v>
      </c>
      <c r="T253" s="19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8" t="s">
        <v>199</v>
      </c>
      <c r="AT253" s="198" t="s">
        <v>148</v>
      </c>
      <c r="AU253" s="198" t="s">
        <v>83</v>
      </c>
      <c r="AY253" s="18" t="s">
        <v>146</v>
      </c>
      <c r="BE253" s="199">
        <f>IF(N253="základní",J253,0)</f>
        <v>0</v>
      </c>
      <c r="BF253" s="199">
        <f>IF(N253="snížená",J253,0)</f>
        <v>0</v>
      </c>
      <c r="BG253" s="199">
        <f>IF(N253="zákl. přenesená",J253,0)</f>
        <v>0</v>
      </c>
      <c r="BH253" s="199">
        <f>IF(N253="sníž. přenesená",J253,0)</f>
        <v>0</v>
      </c>
      <c r="BI253" s="199">
        <f>IF(N253="nulová",J253,0)</f>
        <v>0</v>
      </c>
      <c r="BJ253" s="18" t="s">
        <v>81</v>
      </c>
      <c r="BK253" s="199">
        <f>ROUND(I253*H253,2)</f>
        <v>0</v>
      </c>
      <c r="BL253" s="18" t="s">
        <v>199</v>
      </c>
      <c r="BM253" s="198" t="s">
        <v>333</v>
      </c>
    </row>
    <row r="254" spans="1:65" s="2" customFormat="1" ht="11.25">
      <c r="A254" s="35"/>
      <c r="B254" s="36"/>
      <c r="C254" s="37"/>
      <c r="D254" s="200" t="s">
        <v>154</v>
      </c>
      <c r="E254" s="37"/>
      <c r="F254" s="201" t="s">
        <v>499</v>
      </c>
      <c r="G254" s="37"/>
      <c r="H254" s="37"/>
      <c r="I254" s="202"/>
      <c r="J254" s="37"/>
      <c r="K254" s="37"/>
      <c r="L254" s="40"/>
      <c r="M254" s="203"/>
      <c r="N254" s="204"/>
      <c r="O254" s="72"/>
      <c r="P254" s="72"/>
      <c r="Q254" s="72"/>
      <c r="R254" s="72"/>
      <c r="S254" s="72"/>
      <c r="T254" s="73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154</v>
      </c>
      <c r="AU254" s="18" t="s">
        <v>83</v>
      </c>
    </row>
    <row r="255" spans="1:65" s="2" customFormat="1" ht="11.25">
      <c r="A255" s="35"/>
      <c r="B255" s="36"/>
      <c r="C255" s="37"/>
      <c r="D255" s="205" t="s">
        <v>155</v>
      </c>
      <c r="E255" s="37"/>
      <c r="F255" s="206" t="s">
        <v>500</v>
      </c>
      <c r="G255" s="37"/>
      <c r="H255" s="37"/>
      <c r="I255" s="202"/>
      <c r="J255" s="37"/>
      <c r="K255" s="37"/>
      <c r="L255" s="40"/>
      <c r="M255" s="203"/>
      <c r="N255" s="204"/>
      <c r="O255" s="72"/>
      <c r="P255" s="72"/>
      <c r="Q255" s="72"/>
      <c r="R255" s="72"/>
      <c r="S255" s="72"/>
      <c r="T255" s="73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155</v>
      </c>
      <c r="AU255" s="18" t="s">
        <v>83</v>
      </c>
    </row>
    <row r="256" spans="1:65" s="13" customFormat="1" ht="11.25">
      <c r="B256" s="207"/>
      <c r="C256" s="208"/>
      <c r="D256" s="200" t="s">
        <v>157</v>
      </c>
      <c r="E256" s="209" t="s">
        <v>1</v>
      </c>
      <c r="F256" s="210" t="s">
        <v>501</v>
      </c>
      <c r="G256" s="208"/>
      <c r="H256" s="209" t="s">
        <v>1</v>
      </c>
      <c r="I256" s="211"/>
      <c r="J256" s="208"/>
      <c r="K256" s="208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157</v>
      </c>
      <c r="AU256" s="216" t="s">
        <v>83</v>
      </c>
      <c r="AV256" s="13" t="s">
        <v>81</v>
      </c>
      <c r="AW256" s="13" t="s">
        <v>30</v>
      </c>
      <c r="AX256" s="13" t="s">
        <v>73</v>
      </c>
      <c r="AY256" s="216" t="s">
        <v>146</v>
      </c>
    </row>
    <row r="257" spans="1:65" s="14" customFormat="1" ht="11.25">
      <c r="B257" s="217"/>
      <c r="C257" s="218"/>
      <c r="D257" s="200" t="s">
        <v>157</v>
      </c>
      <c r="E257" s="219" t="s">
        <v>1</v>
      </c>
      <c r="F257" s="220" t="s">
        <v>81</v>
      </c>
      <c r="G257" s="218"/>
      <c r="H257" s="221">
        <v>1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157</v>
      </c>
      <c r="AU257" s="227" t="s">
        <v>83</v>
      </c>
      <c r="AV257" s="14" t="s">
        <v>83</v>
      </c>
      <c r="AW257" s="14" t="s">
        <v>30</v>
      </c>
      <c r="AX257" s="14" t="s">
        <v>73</v>
      </c>
      <c r="AY257" s="227" t="s">
        <v>146</v>
      </c>
    </row>
    <row r="258" spans="1:65" s="15" customFormat="1" ht="11.25">
      <c r="B258" s="228"/>
      <c r="C258" s="229"/>
      <c r="D258" s="200" t="s">
        <v>157</v>
      </c>
      <c r="E258" s="230" t="s">
        <v>1</v>
      </c>
      <c r="F258" s="231" t="s">
        <v>160</v>
      </c>
      <c r="G258" s="229"/>
      <c r="H258" s="232">
        <v>1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AT258" s="238" t="s">
        <v>157</v>
      </c>
      <c r="AU258" s="238" t="s">
        <v>83</v>
      </c>
      <c r="AV258" s="15" t="s">
        <v>153</v>
      </c>
      <c r="AW258" s="15" t="s">
        <v>30</v>
      </c>
      <c r="AX258" s="15" t="s">
        <v>81</v>
      </c>
      <c r="AY258" s="238" t="s">
        <v>146</v>
      </c>
    </row>
    <row r="259" spans="1:65" s="2" customFormat="1" ht="24.2" customHeight="1">
      <c r="A259" s="35"/>
      <c r="B259" s="36"/>
      <c r="C259" s="239" t="s">
        <v>268</v>
      </c>
      <c r="D259" s="239" t="s">
        <v>161</v>
      </c>
      <c r="E259" s="240" t="s">
        <v>502</v>
      </c>
      <c r="F259" s="241" t="s">
        <v>503</v>
      </c>
      <c r="G259" s="242" t="s">
        <v>327</v>
      </c>
      <c r="H259" s="243">
        <v>1</v>
      </c>
      <c r="I259" s="244"/>
      <c r="J259" s="245">
        <f>ROUND(I259*H259,2)</f>
        <v>0</v>
      </c>
      <c r="K259" s="241" t="s">
        <v>152</v>
      </c>
      <c r="L259" s="246"/>
      <c r="M259" s="247" t="s">
        <v>1</v>
      </c>
      <c r="N259" s="248" t="s">
        <v>38</v>
      </c>
      <c r="O259" s="72"/>
      <c r="P259" s="196">
        <f>O259*H259</f>
        <v>0</v>
      </c>
      <c r="Q259" s="196">
        <v>0</v>
      </c>
      <c r="R259" s="196">
        <f>Q259*H259</f>
        <v>0</v>
      </c>
      <c r="S259" s="196">
        <v>0</v>
      </c>
      <c r="T259" s="19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8" t="s">
        <v>281</v>
      </c>
      <c r="AT259" s="198" t="s">
        <v>161</v>
      </c>
      <c r="AU259" s="198" t="s">
        <v>83</v>
      </c>
      <c r="AY259" s="18" t="s">
        <v>146</v>
      </c>
      <c r="BE259" s="199">
        <f>IF(N259="základní",J259,0)</f>
        <v>0</v>
      </c>
      <c r="BF259" s="199">
        <f>IF(N259="snížená",J259,0)</f>
        <v>0</v>
      </c>
      <c r="BG259" s="199">
        <f>IF(N259="zákl. přenesená",J259,0)</f>
        <v>0</v>
      </c>
      <c r="BH259" s="199">
        <f>IF(N259="sníž. přenesená",J259,0)</f>
        <v>0</v>
      </c>
      <c r="BI259" s="199">
        <f>IF(N259="nulová",J259,0)</f>
        <v>0</v>
      </c>
      <c r="BJ259" s="18" t="s">
        <v>81</v>
      </c>
      <c r="BK259" s="199">
        <f>ROUND(I259*H259,2)</f>
        <v>0</v>
      </c>
      <c r="BL259" s="18" t="s">
        <v>199</v>
      </c>
      <c r="BM259" s="198" t="s">
        <v>337</v>
      </c>
    </row>
    <row r="260" spans="1:65" s="2" customFormat="1" ht="11.25">
      <c r="A260" s="35"/>
      <c r="B260" s="36"/>
      <c r="C260" s="37"/>
      <c r="D260" s="200" t="s">
        <v>154</v>
      </c>
      <c r="E260" s="37"/>
      <c r="F260" s="201" t="s">
        <v>503</v>
      </c>
      <c r="G260" s="37"/>
      <c r="H260" s="37"/>
      <c r="I260" s="202"/>
      <c r="J260" s="37"/>
      <c r="K260" s="37"/>
      <c r="L260" s="40"/>
      <c r="M260" s="203"/>
      <c r="N260" s="204"/>
      <c r="O260" s="72"/>
      <c r="P260" s="72"/>
      <c r="Q260" s="72"/>
      <c r="R260" s="72"/>
      <c r="S260" s="72"/>
      <c r="T260" s="73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154</v>
      </c>
      <c r="AU260" s="18" t="s">
        <v>83</v>
      </c>
    </row>
    <row r="261" spans="1:65" s="2" customFormat="1" ht="24.2" customHeight="1">
      <c r="A261" s="35"/>
      <c r="B261" s="36"/>
      <c r="C261" s="187" t="s">
        <v>339</v>
      </c>
      <c r="D261" s="187" t="s">
        <v>148</v>
      </c>
      <c r="E261" s="188" t="s">
        <v>504</v>
      </c>
      <c r="F261" s="189" t="s">
        <v>505</v>
      </c>
      <c r="G261" s="190" t="s">
        <v>320</v>
      </c>
      <c r="H261" s="191">
        <v>6.4</v>
      </c>
      <c r="I261" s="192"/>
      <c r="J261" s="193">
        <f>ROUND(I261*H261,2)</f>
        <v>0</v>
      </c>
      <c r="K261" s="189" t="s">
        <v>152</v>
      </c>
      <c r="L261" s="40"/>
      <c r="M261" s="194" t="s">
        <v>1</v>
      </c>
      <c r="N261" s="195" t="s">
        <v>38</v>
      </c>
      <c r="O261" s="72"/>
      <c r="P261" s="196">
        <f>O261*H261</f>
        <v>0</v>
      </c>
      <c r="Q261" s="196">
        <v>0</v>
      </c>
      <c r="R261" s="196">
        <f>Q261*H261</f>
        <v>0</v>
      </c>
      <c r="S261" s="196">
        <v>0</v>
      </c>
      <c r="T261" s="19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8" t="s">
        <v>199</v>
      </c>
      <c r="AT261" s="198" t="s">
        <v>148</v>
      </c>
      <c r="AU261" s="198" t="s">
        <v>83</v>
      </c>
      <c r="AY261" s="18" t="s">
        <v>146</v>
      </c>
      <c r="BE261" s="199">
        <f>IF(N261="základní",J261,0)</f>
        <v>0</v>
      </c>
      <c r="BF261" s="199">
        <f>IF(N261="snížená",J261,0)</f>
        <v>0</v>
      </c>
      <c r="BG261" s="199">
        <f>IF(N261="zákl. přenesená",J261,0)</f>
        <v>0</v>
      </c>
      <c r="BH261" s="199">
        <f>IF(N261="sníž. přenesená",J261,0)</f>
        <v>0</v>
      </c>
      <c r="BI261" s="199">
        <f>IF(N261="nulová",J261,0)</f>
        <v>0</v>
      </c>
      <c r="BJ261" s="18" t="s">
        <v>81</v>
      </c>
      <c r="BK261" s="199">
        <f>ROUND(I261*H261,2)</f>
        <v>0</v>
      </c>
      <c r="BL261" s="18" t="s">
        <v>199</v>
      </c>
      <c r="BM261" s="198" t="s">
        <v>342</v>
      </c>
    </row>
    <row r="262" spans="1:65" s="2" customFormat="1" ht="19.5">
      <c r="A262" s="35"/>
      <c r="B262" s="36"/>
      <c r="C262" s="37"/>
      <c r="D262" s="200" t="s">
        <v>154</v>
      </c>
      <c r="E262" s="37"/>
      <c r="F262" s="201" t="s">
        <v>505</v>
      </c>
      <c r="G262" s="37"/>
      <c r="H262" s="37"/>
      <c r="I262" s="202"/>
      <c r="J262" s="37"/>
      <c r="K262" s="37"/>
      <c r="L262" s="40"/>
      <c r="M262" s="203"/>
      <c r="N262" s="204"/>
      <c r="O262" s="72"/>
      <c r="P262" s="72"/>
      <c r="Q262" s="72"/>
      <c r="R262" s="72"/>
      <c r="S262" s="72"/>
      <c r="T262" s="73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154</v>
      </c>
      <c r="AU262" s="18" t="s">
        <v>83</v>
      </c>
    </row>
    <row r="263" spans="1:65" s="2" customFormat="1" ht="11.25">
      <c r="A263" s="35"/>
      <c r="B263" s="36"/>
      <c r="C263" s="37"/>
      <c r="D263" s="205" t="s">
        <v>155</v>
      </c>
      <c r="E263" s="37"/>
      <c r="F263" s="206" t="s">
        <v>506</v>
      </c>
      <c r="G263" s="37"/>
      <c r="H263" s="37"/>
      <c r="I263" s="202"/>
      <c r="J263" s="37"/>
      <c r="K263" s="37"/>
      <c r="L263" s="40"/>
      <c r="M263" s="203"/>
      <c r="N263" s="204"/>
      <c r="O263" s="72"/>
      <c r="P263" s="72"/>
      <c r="Q263" s="72"/>
      <c r="R263" s="72"/>
      <c r="S263" s="72"/>
      <c r="T263" s="73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155</v>
      </c>
      <c r="AU263" s="18" t="s">
        <v>83</v>
      </c>
    </row>
    <row r="264" spans="1:65" s="13" customFormat="1" ht="11.25">
      <c r="B264" s="207"/>
      <c r="C264" s="208"/>
      <c r="D264" s="200" t="s">
        <v>157</v>
      </c>
      <c r="E264" s="209" t="s">
        <v>1</v>
      </c>
      <c r="F264" s="210" t="s">
        <v>507</v>
      </c>
      <c r="G264" s="208"/>
      <c r="H264" s="209" t="s">
        <v>1</v>
      </c>
      <c r="I264" s="211"/>
      <c r="J264" s="208"/>
      <c r="K264" s="208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157</v>
      </c>
      <c r="AU264" s="216" t="s">
        <v>83</v>
      </c>
      <c r="AV264" s="13" t="s">
        <v>81</v>
      </c>
      <c r="AW264" s="13" t="s">
        <v>30</v>
      </c>
      <c r="AX264" s="13" t="s">
        <v>73</v>
      </c>
      <c r="AY264" s="216" t="s">
        <v>146</v>
      </c>
    </row>
    <row r="265" spans="1:65" s="13" customFormat="1" ht="22.5">
      <c r="B265" s="207"/>
      <c r="C265" s="208"/>
      <c r="D265" s="200" t="s">
        <v>157</v>
      </c>
      <c r="E265" s="209" t="s">
        <v>1</v>
      </c>
      <c r="F265" s="210" t="s">
        <v>508</v>
      </c>
      <c r="G265" s="208"/>
      <c r="H265" s="209" t="s">
        <v>1</v>
      </c>
      <c r="I265" s="211"/>
      <c r="J265" s="208"/>
      <c r="K265" s="208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157</v>
      </c>
      <c r="AU265" s="216" t="s">
        <v>83</v>
      </c>
      <c r="AV265" s="13" t="s">
        <v>81</v>
      </c>
      <c r="AW265" s="13" t="s">
        <v>30</v>
      </c>
      <c r="AX265" s="13" t="s">
        <v>73</v>
      </c>
      <c r="AY265" s="216" t="s">
        <v>146</v>
      </c>
    </row>
    <row r="266" spans="1:65" s="14" customFormat="1" ht="11.25">
      <c r="B266" s="217"/>
      <c r="C266" s="218"/>
      <c r="D266" s="200" t="s">
        <v>157</v>
      </c>
      <c r="E266" s="219" t="s">
        <v>1</v>
      </c>
      <c r="F266" s="220" t="s">
        <v>509</v>
      </c>
      <c r="G266" s="218"/>
      <c r="H266" s="221">
        <v>6.4</v>
      </c>
      <c r="I266" s="222"/>
      <c r="J266" s="218"/>
      <c r="K266" s="218"/>
      <c r="L266" s="223"/>
      <c r="M266" s="224"/>
      <c r="N266" s="225"/>
      <c r="O266" s="225"/>
      <c r="P266" s="225"/>
      <c r="Q266" s="225"/>
      <c r="R266" s="225"/>
      <c r="S266" s="225"/>
      <c r="T266" s="226"/>
      <c r="AT266" s="227" t="s">
        <v>157</v>
      </c>
      <c r="AU266" s="227" t="s">
        <v>83</v>
      </c>
      <c r="AV266" s="14" t="s">
        <v>83</v>
      </c>
      <c r="AW266" s="14" t="s">
        <v>30</v>
      </c>
      <c r="AX266" s="14" t="s">
        <v>73</v>
      </c>
      <c r="AY266" s="227" t="s">
        <v>146</v>
      </c>
    </row>
    <row r="267" spans="1:65" s="15" customFormat="1" ht="11.25">
      <c r="B267" s="228"/>
      <c r="C267" s="229"/>
      <c r="D267" s="200" t="s">
        <v>157</v>
      </c>
      <c r="E267" s="230" t="s">
        <v>1</v>
      </c>
      <c r="F267" s="231" t="s">
        <v>160</v>
      </c>
      <c r="G267" s="229"/>
      <c r="H267" s="232">
        <v>6.4</v>
      </c>
      <c r="I267" s="233"/>
      <c r="J267" s="229"/>
      <c r="K267" s="229"/>
      <c r="L267" s="234"/>
      <c r="M267" s="235"/>
      <c r="N267" s="236"/>
      <c r="O267" s="236"/>
      <c r="P267" s="236"/>
      <c r="Q267" s="236"/>
      <c r="R267" s="236"/>
      <c r="S267" s="236"/>
      <c r="T267" s="237"/>
      <c r="AT267" s="238" t="s">
        <v>157</v>
      </c>
      <c r="AU267" s="238" t="s">
        <v>83</v>
      </c>
      <c r="AV267" s="15" t="s">
        <v>153</v>
      </c>
      <c r="AW267" s="15" t="s">
        <v>30</v>
      </c>
      <c r="AX267" s="15" t="s">
        <v>81</v>
      </c>
      <c r="AY267" s="238" t="s">
        <v>146</v>
      </c>
    </row>
    <row r="268" spans="1:65" s="2" customFormat="1" ht="24.2" customHeight="1">
      <c r="A268" s="35"/>
      <c r="B268" s="36"/>
      <c r="C268" s="239" t="s">
        <v>273</v>
      </c>
      <c r="D268" s="239" t="s">
        <v>161</v>
      </c>
      <c r="E268" s="240" t="s">
        <v>510</v>
      </c>
      <c r="F268" s="241" t="s">
        <v>511</v>
      </c>
      <c r="G268" s="242" t="s">
        <v>320</v>
      </c>
      <c r="H268" s="243">
        <v>6.72</v>
      </c>
      <c r="I268" s="244"/>
      <c r="J268" s="245">
        <f>ROUND(I268*H268,2)</f>
        <v>0</v>
      </c>
      <c r="K268" s="241" t="s">
        <v>152</v>
      </c>
      <c r="L268" s="246"/>
      <c r="M268" s="247" t="s">
        <v>1</v>
      </c>
      <c r="N268" s="248" t="s">
        <v>38</v>
      </c>
      <c r="O268" s="72"/>
      <c r="P268" s="196">
        <f>O268*H268</f>
        <v>0</v>
      </c>
      <c r="Q268" s="196">
        <v>0</v>
      </c>
      <c r="R268" s="196">
        <f>Q268*H268</f>
        <v>0</v>
      </c>
      <c r="S268" s="196">
        <v>0</v>
      </c>
      <c r="T268" s="19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8" t="s">
        <v>281</v>
      </c>
      <c r="AT268" s="198" t="s">
        <v>161</v>
      </c>
      <c r="AU268" s="198" t="s">
        <v>83</v>
      </c>
      <c r="AY268" s="18" t="s">
        <v>146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18" t="s">
        <v>81</v>
      </c>
      <c r="BK268" s="199">
        <f>ROUND(I268*H268,2)</f>
        <v>0</v>
      </c>
      <c r="BL268" s="18" t="s">
        <v>199</v>
      </c>
      <c r="BM268" s="198" t="s">
        <v>345</v>
      </c>
    </row>
    <row r="269" spans="1:65" s="2" customFormat="1" ht="19.5">
      <c r="A269" s="35"/>
      <c r="B269" s="36"/>
      <c r="C269" s="37"/>
      <c r="D269" s="200" t="s">
        <v>154</v>
      </c>
      <c r="E269" s="37"/>
      <c r="F269" s="201" t="s">
        <v>511</v>
      </c>
      <c r="G269" s="37"/>
      <c r="H269" s="37"/>
      <c r="I269" s="202"/>
      <c r="J269" s="37"/>
      <c r="K269" s="37"/>
      <c r="L269" s="40"/>
      <c r="M269" s="203"/>
      <c r="N269" s="204"/>
      <c r="O269" s="72"/>
      <c r="P269" s="72"/>
      <c r="Q269" s="72"/>
      <c r="R269" s="72"/>
      <c r="S269" s="72"/>
      <c r="T269" s="73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154</v>
      </c>
      <c r="AU269" s="18" t="s">
        <v>83</v>
      </c>
    </row>
    <row r="270" spans="1:65" s="14" customFormat="1" ht="11.25">
      <c r="B270" s="217"/>
      <c r="C270" s="218"/>
      <c r="D270" s="200" t="s">
        <v>157</v>
      </c>
      <c r="E270" s="219" t="s">
        <v>1</v>
      </c>
      <c r="F270" s="220" t="s">
        <v>512</v>
      </c>
      <c r="G270" s="218"/>
      <c r="H270" s="221">
        <v>6.72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157</v>
      </c>
      <c r="AU270" s="227" t="s">
        <v>83</v>
      </c>
      <c r="AV270" s="14" t="s">
        <v>83</v>
      </c>
      <c r="AW270" s="14" t="s">
        <v>30</v>
      </c>
      <c r="AX270" s="14" t="s">
        <v>73</v>
      </c>
      <c r="AY270" s="227" t="s">
        <v>146</v>
      </c>
    </row>
    <row r="271" spans="1:65" s="15" customFormat="1" ht="11.25">
      <c r="B271" s="228"/>
      <c r="C271" s="229"/>
      <c r="D271" s="200" t="s">
        <v>157</v>
      </c>
      <c r="E271" s="230" t="s">
        <v>1</v>
      </c>
      <c r="F271" s="231" t="s">
        <v>160</v>
      </c>
      <c r="G271" s="229"/>
      <c r="H271" s="232">
        <v>6.72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AT271" s="238" t="s">
        <v>157</v>
      </c>
      <c r="AU271" s="238" t="s">
        <v>83</v>
      </c>
      <c r="AV271" s="15" t="s">
        <v>153</v>
      </c>
      <c r="AW271" s="15" t="s">
        <v>30</v>
      </c>
      <c r="AX271" s="15" t="s">
        <v>81</v>
      </c>
      <c r="AY271" s="238" t="s">
        <v>146</v>
      </c>
    </row>
    <row r="272" spans="1:65" s="2" customFormat="1" ht="24.2" customHeight="1">
      <c r="A272" s="35"/>
      <c r="B272" s="36"/>
      <c r="C272" s="187" t="s">
        <v>350</v>
      </c>
      <c r="D272" s="187" t="s">
        <v>148</v>
      </c>
      <c r="E272" s="188" t="s">
        <v>513</v>
      </c>
      <c r="F272" s="189" t="s">
        <v>514</v>
      </c>
      <c r="G272" s="190" t="s">
        <v>320</v>
      </c>
      <c r="H272" s="191">
        <v>12.8</v>
      </c>
      <c r="I272" s="192"/>
      <c r="J272" s="193">
        <f>ROUND(I272*H272,2)</f>
        <v>0</v>
      </c>
      <c r="K272" s="189" t="s">
        <v>152</v>
      </c>
      <c r="L272" s="40"/>
      <c r="M272" s="194" t="s">
        <v>1</v>
      </c>
      <c r="N272" s="195" t="s">
        <v>38</v>
      </c>
      <c r="O272" s="72"/>
      <c r="P272" s="196">
        <f>O272*H272</f>
        <v>0</v>
      </c>
      <c r="Q272" s="196">
        <v>0</v>
      </c>
      <c r="R272" s="196">
        <f>Q272*H272</f>
        <v>0</v>
      </c>
      <c r="S272" s="196">
        <v>0</v>
      </c>
      <c r="T272" s="19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8" t="s">
        <v>199</v>
      </c>
      <c r="AT272" s="198" t="s">
        <v>148</v>
      </c>
      <c r="AU272" s="198" t="s">
        <v>83</v>
      </c>
      <c r="AY272" s="18" t="s">
        <v>146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8" t="s">
        <v>81</v>
      </c>
      <c r="BK272" s="199">
        <f>ROUND(I272*H272,2)</f>
        <v>0</v>
      </c>
      <c r="BL272" s="18" t="s">
        <v>199</v>
      </c>
      <c r="BM272" s="198" t="s">
        <v>353</v>
      </c>
    </row>
    <row r="273" spans="1:65" s="2" customFormat="1" ht="11.25">
      <c r="A273" s="35"/>
      <c r="B273" s="36"/>
      <c r="C273" s="37"/>
      <c r="D273" s="200" t="s">
        <v>154</v>
      </c>
      <c r="E273" s="37"/>
      <c r="F273" s="201" t="s">
        <v>514</v>
      </c>
      <c r="G273" s="37"/>
      <c r="H273" s="37"/>
      <c r="I273" s="202"/>
      <c r="J273" s="37"/>
      <c r="K273" s="37"/>
      <c r="L273" s="40"/>
      <c r="M273" s="203"/>
      <c r="N273" s="204"/>
      <c r="O273" s="72"/>
      <c r="P273" s="72"/>
      <c r="Q273" s="72"/>
      <c r="R273" s="72"/>
      <c r="S273" s="72"/>
      <c r="T273" s="73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154</v>
      </c>
      <c r="AU273" s="18" t="s">
        <v>83</v>
      </c>
    </row>
    <row r="274" spans="1:65" s="2" customFormat="1" ht="11.25">
      <c r="A274" s="35"/>
      <c r="B274" s="36"/>
      <c r="C274" s="37"/>
      <c r="D274" s="205" t="s">
        <v>155</v>
      </c>
      <c r="E274" s="37"/>
      <c r="F274" s="206" t="s">
        <v>515</v>
      </c>
      <c r="G274" s="37"/>
      <c r="H274" s="37"/>
      <c r="I274" s="202"/>
      <c r="J274" s="37"/>
      <c r="K274" s="37"/>
      <c r="L274" s="40"/>
      <c r="M274" s="203"/>
      <c r="N274" s="204"/>
      <c r="O274" s="72"/>
      <c r="P274" s="72"/>
      <c r="Q274" s="72"/>
      <c r="R274" s="72"/>
      <c r="S274" s="72"/>
      <c r="T274" s="73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155</v>
      </c>
      <c r="AU274" s="18" t="s">
        <v>83</v>
      </c>
    </row>
    <row r="275" spans="1:65" s="13" customFormat="1" ht="11.25">
      <c r="B275" s="207"/>
      <c r="C275" s="208"/>
      <c r="D275" s="200" t="s">
        <v>157</v>
      </c>
      <c r="E275" s="209" t="s">
        <v>1</v>
      </c>
      <c r="F275" s="210" t="s">
        <v>516</v>
      </c>
      <c r="G275" s="208"/>
      <c r="H275" s="209" t="s">
        <v>1</v>
      </c>
      <c r="I275" s="211"/>
      <c r="J275" s="208"/>
      <c r="K275" s="208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157</v>
      </c>
      <c r="AU275" s="216" t="s">
        <v>83</v>
      </c>
      <c r="AV275" s="13" t="s">
        <v>81</v>
      </c>
      <c r="AW275" s="13" t="s">
        <v>30</v>
      </c>
      <c r="AX275" s="13" t="s">
        <v>73</v>
      </c>
      <c r="AY275" s="216" t="s">
        <v>146</v>
      </c>
    </row>
    <row r="276" spans="1:65" s="14" customFormat="1" ht="11.25">
      <c r="B276" s="217"/>
      <c r="C276" s="218"/>
      <c r="D276" s="200" t="s">
        <v>157</v>
      </c>
      <c r="E276" s="219" t="s">
        <v>1</v>
      </c>
      <c r="F276" s="220" t="s">
        <v>517</v>
      </c>
      <c r="G276" s="218"/>
      <c r="H276" s="221">
        <v>12.8</v>
      </c>
      <c r="I276" s="222"/>
      <c r="J276" s="218"/>
      <c r="K276" s="218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157</v>
      </c>
      <c r="AU276" s="227" t="s">
        <v>83</v>
      </c>
      <c r="AV276" s="14" t="s">
        <v>83</v>
      </c>
      <c r="AW276" s="14" t="s">
        <v>30</v>
      </c>
      <c r="AX276" s="14" t="s">
        <v>73</v>
      </c>
      <c r="AY276" s="227" t="s">
        <v>146</v>
      </c>
    </row>
    <row r="277" spans="1:65" s="15" customFormat="1" ht="11.25">
      <c r="B277" s="228"/>
      <c r="C277" s="229"/>
      <c r="D277" s="200" t="s">
        <v>157</v>
      </c>
      <c r="E277" s="230" t="s">
        <v>1</v>
      </c>
      <c r="F277" s="231" t="s">
        <v>160</v>
      </c>
      <c r="G277" s="229"/>
      <c r="H277" s="232">
        <v>12.8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AT277" s="238" t="s">
        <v>157</v>
      </c>
      <c r="AU277" s="238" t="s">
        <v>83</v>
      </c>
      <c r="AV277" s="15" t="s">
        <v>153</v>
      </c>
      <c r="AW277" s="15" t="s">
        <v>30</v>
      </c>
      <c r="AX277" s="15" t="s">
        <v>81</v>
      </c>
      <c r="AY277" s="238" t="s">
        <v>146</v>
      </c>
    </row>
    <row r="278" spans="1:65" s="2" customFormat="1" ht="16.5" customHeight="1">
      <c r="A278" s="35"/>
      <c r="B278" s="36"/>
      <c r="C278" s="239" t="s">
        <v>277</v>
      </c>
      <c r="D278" s="239" t="s">
        <v>161</v>
      </c>
      <c r="E278" s="240" t="s">
        <v>518</v>
      </c>
      <c r="F278" s="241" t="s">
        <v>519</v>
      </c>
      <c r="G278" s="242" t="s">
        <v>320</v>
      </c>
      <c r="H278" s="243">
        <v>13.44</v>
      </c>
      <c r="I278" s="244"/>
      <c r="J278" s="245">
        <f>ROUND(I278*H278,2)</f>
        <v>0</v>
      </c>
      <c r="K278" s="241" t="s">
        <v>152</v>
      </c>
      <c r="L278" s="246"/>
      <c r="M278" s="247" t="s">
        <v>1</v>
      </c>
      <c r="N278" s="248" t="s">
        <v>38</v>
      </c>
      <c r="O278" s="72"/>
      <c r="P278" s="196">
        <f>O278*H278</f>
        <v>0</v>
      </c>
      <c r="Q278" s="196">
        <v>0</v>
      </c>
      <c r="R278" s="196">
        <f>Q278*H278</f>
        <v>0</v>
      </c>
      <c r="S278" s="196">
        <v>0</v>
      </c>
      <c r="T278" s="19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8" t="s">
        <v>281</v>
      </c>
      <c r="AT278" s="198" t="s">
        <v>161</v>
      </c>
      <c r="AU278" s="198" t="s">
        <v>83</v>
      </c>
      <c r="AY278" s="18" t="s">
        <v>146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8" t="s">
        <v>81</v>
      </c>
      <c r="BK278" s="199">
        <f>ROUND(I278*H278,2)</f>
        <v>0</v>
      </c>
      <c r="BL278" s="18" t="s">
        <v>199</v>
      </c>
      <c r="BM278" s="198" t="s">
        <v>358</v>
      </c>
    </row>
    <row r="279" spans="1:65" s="2" customFormat="1" ht="11.25">
      <c r="A279" s="35"/>
      <c r="B279" s="36"/>
      <c r="C279" s="37"/>
      <c r="D279" s="200" t="s">
        <v>154</v>
      </c>
      <c r="E279" s="37"/>
      <c r="F279" s="201" t="s">
        <v>519</v>
      </c>
      <c r="G279" s="37"/>
      <c r="H279" s="37"/>
      <c r="I279" s="202"/>
      <c r="J279" s="37"/>
      <c r="K279" s="37"/>
      <c r="L279" s="40"/>
      <c r="M279" s="203"/>
      <c r="N279" s="204"/>
      <c r="O279" s="72"/>
      <c r="P279" s="72"/>
      <c r="Q279" s="72"/>
      <c r="R279" s="72"/>
      <c r="S279" s="72"/>
      <c r="T279" s="73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154</v>
      </c>
      <c r="AU279" s="18" t="s">
        <v>83</v>
      </c>
    </row>
    <row r="280" spans="1:65" s="14" customFormat="1" ht="11.25">
      <c r="B280" s="217"/>
      <c r="C280" s="218"/>
      <c r="D280" s="200" t="s">
        <v>157</v>
      </c>
      <c r="E280" s="219" t="s">
        <v>1</v>
      </c>
      <c r="F280" s="220" t="s">
        <v>520</v>
      </c>
      <c r="G280" s="218"/>
      <c r="H280" s="221">
        <v>13.44</v>
      </c>
      <c r="I280" s="222"/>
      <c r="J280" s="218"/>
      <c r="K280" s="218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157</v>
      </c>
      <c r="AU280" s="227" t="s">
        <v>83</v>
      </c>
      <c r="AV280" s="14" t="s">
        <v>83</v>
      </c>
      <c r="AW280" s="14" t="s">
        <v>30</v>
      </c>
      <c r="AX280" s="14" t="s">
        <v>73</v>
      </c>
      <c r="AY280" s="227" t="s">
        <v>146</v>
      </c>
    </row>
    <row r="281" spans="1:65" s="15" customFormat="1" ht="11.25">
      <c r="B281" s="228"/>
      <c r="C281" s="229"/>
      <c r="D281" s="200" t="s">
        <v>157</v>
      </c>
      <c r="E281" s="230" t="s">
        <v>1</v>
      </c>
      <c r="F281" s="231" t="s">
        <v>160</v>
      </c>
      <c r="G281" s="229"/>
      <c r="H281" s="232">
        <v>13.44</v>
      </c>
      <c r="I281" s="233"/>
      <c r="J281" s="229"/>
      <c r="K281" s="229"/>
      <c r="L281" s="234"/>
      <c r="M281" s="250"/>
      <c r="N281" s="251"/>
      <c r="O281" s="251"/>
      <c r="P281" s="251"/>
      <c r="Q281" s="251"/>
      <c r="R281" s="251"/>
      <c r="S281" s="251"/>
      <c r="T281" s="252"/>
      <c r="AT281" s="238" t="s">
        <v>157</v>
      </c>
      <c r="AU281" s="238" t="s">
        <v>83</v>
      </c>
      <c r="AV281" s="15" t="s">
        <v>153</v>
      </c>
      <c r="AW281" s="15" t="s">
        <v>30</v>
      </c>
      <c r="AX281" s="15" t="s">
        <v>81</v>
      </c>
      <c r="AY281" s="238" t="s">
        <v>146</v>
      </c>
    </row>
    <row r="282" spans="1:65" s="2" customFormat="1" ht="6.95" customHeight="1">
      <c r="A282" s="35"/>
      <c r="B282" s="55"/>
      <c r="C282" s="56"/>
      <c r="D282" s="56"/>
      <c r="E282" s="56"/>
      <c r="F282" s="56"/>
      <c r="G282" s="56"/>
      <c r="H282" s="56"/>
      <c r="I282" s="56"/>
      <c r="J282" s="56"/>
      <c r="K282" s="56"/>
      <c r="L282" s="40"/>
      <c r="M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</row>
  </sheetData>
  <sheetProtection algorithmName="SHA-512" hashValue="07PfJ2PKVXfnTDJ9Q/YtbvuFjBS33tFZ0CkuANF+AXSa6atS2yPC3zbxep6lUxbO48SBIkpJiH+d7ZT/LRf4TQ==" saltValue="ToRNfAz/TStkvYL40zrYWvniGiR3Bq1rBmACLY4MtHiUI3EhSjVBehP7cXHPEGQTPt4hr8BgLjhFbF+Vdt7iLw==" spinCount="100000" sheet="1" objects="1" scenarios="1" formatColumns="0" formatRows="0" autoFilter="0"/>
  <autoFilter ref="C124:K281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hyperlinks>
    <hyperlink ref="F130" r:id="rId1"/>
    <hyperlink ref="F141" r:id="rId2"/>
    <hyperlink ref="F147" r:id="rId3"/>
    <hyperlink ref="F153" r:id="rId4"/>
    <hyperlink ref="F156" r:id="rId5"/>
    <hyperlink ref="F162" r:id="rId6"/>
    <hyperlink ref="F168" r:id="rId7"/>
    <hyperlink ref="F173" r:id="rId8"/>
    <hyperlink ref="F177" r:id="rId9"/>
    <hyperlink ref="F187" r:id="rId10"/>
    <hyperlink ref="F198" r:id="rId11"/>
    <hyperlink ref="F203" r:id="rId12"/>
    <hyperlink ref="F213" r:id="rId13"/>
    <hyperlink ref="F219" r:id="rId14"/>
    <hyperlink ref="F234" r:id="rId15"/>
    <hyperlink ref="F255" r:id="rId16"/>
    <hyperlink ref="F263" r:id="rId17"/>
    <hyperlink ref="F274" r:id="rId1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4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89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5" customHeight="1">
      <c r="B4" s="21"/>
      <c r="D4" s="111" t="s">
        <v>111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0" t="str">
        <f>'Rekapitulace stavby'!K6</f>
        <v>01 - Opočno pod Orlickými horami ON - SA část oprava - PD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13" t="s">
        <v>112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521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18. 10. 2022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ROUND(J143,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37</v>
      </c>
      <c r="E33" s="113" t="s">
        <v>38</v>
      </c>
      <c r="F33" s="124">
        <f>ROUND((SUM(BE143:BE1047)),  2)</f>
        <v>0</v>
      </c>
      <c r="G33" s="35"/>
      <c r="H33" s="35"/>
      <c r="I33" s="125">
        <v>0.21</v>
      </c>
      <c r="J33" s="124">
        <f>ROUND(((SUM(BE143:BE1047))*I33),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39</v>
      </c>
      <c r="F34" s="124">
        <f>ROUND((SUM(BF143:BF1047)),  2)</f>
        <v>0</v>
      </c>
      <c r="G34" s="35"/>
      <c r="H34" s="35"/>
      <c r="I34" s="125">
        <v>0.15</v>
      </c>
      <c r="J34" s="124">
        <f>ROUND(((SUM(BF143:BF1047))*I34),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40</v>
      </c>
      <c r="F35" s="124">
        <f>ROUND((SUM(BG143:BG1047)),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41</v>
      </c>
      <c r="F36" s="124">
        <f>ROUND((SUM(BH143:BH1047)),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42</v>
      </c>
      <c r="F37" s="124">
        <f>ROUND((SUM(BI143:BI1047)),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01 - Opočno pod Orlickými horami ON - SA část oprava - PD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3" t="str">
        <f>E9</f>
        <v>SO 02.1 - Stavební úpravy WC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18. 10. 2022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115</v>
      </c>
      <c r="D94" s="145"/>
      <c r="E94" s="145"/>
      <c r="F94" s="145"/>
      <c r="G94" s="145"/>
      <c r="H94" s="145"/>
      <c r="I94" s="145"/>
      <c r="J94" s="146" t="s">
        <v>116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117</v>
      </c>
      <c r="D96" s="37"/>
      <c r="E96" s="37"/>
      <c r="F96" s="37"/>
      <c r="G96" s="37"/>
      <c r="H96" s="37"/>
      <c r="I96" s="37"/>
      <c r="J96" s="85">
        <f>J143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2:12" s="9" customFormat="1" ht="24.95" customHeight="1">
      <c r="B97" s="148"/>
      <c r="C97" s="149"/>
      <c r="D97" s="150" t="s">
        <v>119</v>
      </c>
      <c r="E97" s="151"/>
      <c r="F97" s="151"/>
      <c r="G97" s="151"/>
      <c r="H97" s="151"/>
      <c r="I97" s="151"/>
      <c r="J97" s="152">
        <f>J144</f>
        <v>0</v>
      </c>
      <c r="K97" s="149"/>
      <c r="L97" s="153"/>
    </row>
    <row r="98" spans="2:12" s="10" customFormat="1" ht="19.899999999999999" customHeight="1">
      <c r="B98" s="154"/>
      <c r="C98" s="155"/>
      <c r="D98" s="156" t="s">
        <v>120</v>
      </c>
      <c r="E98" s="157"/>
      <c r="F98" s="157"/>
      <c r="G98" s="157"/>
      <c r="H98" s="157"/>
      <c r="I98" s="157"/>
      <c r="J98" s="158">
        <f>J145</f>
        <v>0</v>
      </c>
      <c r="K98" s="155"/>
      <c r="L98" s="159"/>
    </row>
    <row r="99" spans="2:12" s="10" customFormat="1" ht="19.899999999999999" customHeight="1">
      <c r="B99" s="154"/>
      <c r="C99" s="155"/>
      <c r="D99" s="156" t="s">
        <v>522</v>
      </c>
      <c r="E99" s="157"/>
      <c r="F99" s="157"/>
      <c r="G99" s="157"/>
      <c r="H99" s="157"/>
      <c r="I99" s="157"/>
      <c r="J99" s="158">
        <f>J175</f>
        <v>0</v>
      </c>
      <c r="K99" s="155"/>
      <c r="L99" s="159"/>
    </row>
    <row r="100" spans="2:12" s="10" customFormat="1" ht="19.899999999999999" customHeight="1">
      <c r="B100" s="154"/>
      <c r="C100" s="155"/>
      <c r="D100" s="156" t="s">
        <v>523</v>
      </c>
      <c r="E100" s="157"/>
      <c r="F100" s="157"/>
      <c r="G100" s="157"/>
      <c r="H100" s="157"/>
      <c r="I100" s="157"/>
      <c r="J100" s="158">
        <f>J200</f>
        <v>0</v>
      </c>
      <c r="K100" s="155"/>
      <c r="L100" s="159"/>
    </row>
    <row r="101" spans="2:12" s="10" customFormat="1" ht="19.899999999999999" customHeight="1">
      <c r="B101" s="154"/>
      <c r="C101" s="155"/>
      <c r="D101" s="156" t="s">
        <v>524</v>
      </c>
      <c r="E101" s="157"/>
      <c r="F101" s="157"/>
      <c r="G101" s="157"/>
      <c r="H101" s="157"/>
      <c r="I101" s="157"/>
      <c r="J101" s="158">
        <f>J204</f>
        <v>0</v>
      </c>
      <c r="K101" s="155"/>
      <c r="L101" s="159"/>
    </row>
    <row r="102" spans="2:12" s="10" customFormat="1" ht="19.899999999999999" customHeight="1">
      <c r="B102" s="154"/>
      <c r="C102" s="155"/>
      <c r="D102" s="156" t="s">
        <v>121</v>
      </c>
      <c r="E102" s="157"/>
      <c r="F102" s="157"/>
      <c r="G102" s="157"/>
      <c r="H102" s="157"/>
      <c r="I102" s="157"/>
      <c r="J102" s="158">
        <f>J279</f>
        <v>0</v>
      </c>
      <c r="K102" s="155"/>
      <c r="L102" s="159"/>
    </row>
    <row r="103" spans="2:12" s="10" customFormat="1" ht="19.899999999999999" customHeight="1">
      <c r="B103" s="154"/>
      <c r="C103" s="155"/>
      <c r="D103" s="156" t="s">
        <v>123</v>
      </c>
      <c r="E103" s="157"/>
      <c r="F103" s="157"/>
      <c r="G103" s="157"/>
      <c r="H103" s="157"/>
      <c r="I103" s="157"/>
      <c r="J103" s="158">
        <f>J349</f>
        <v>0</v>
      </c>
      <c r="K103" s="155"/>
      <c r="L103" s="159"/>
    </row>
    <row r="104" spans="2:12" s="10" customFormat="1" ht="19.899999999999999" customHeight="1">
      <c r="B104" s="154"/>
      <c r="C104" s="155"/>
      <c r="D104" s="156" t="s">
        <v>401</v>
      </c>
      <c r="E104" s="157"/>
      <c r="F104" s="157"/>
      <c r="G104" s="157"/>
      <c r="H104" s="157"/>
      <c r="I104" s="157"/>
      <c r="J104" s="158">
        <f>J373</f>
        <v>0</v>
      </c>
      <c r="K104" s="155"/>
      <c r="L104" s="159"/>
    </row>
    <row r="105" spans="2:12" s="9" customFormat="1" ht="24.95" customHeight="1">
      <c r="B105" s="148"/>
      <c r="C105" s="149"/>
      <c r="D105" s="150" t="s">
        <v>124</v>
      </c>
      <c r="E105" s="151"/>
      <c r="F105" s="151"/>
      <c r="G105" s="151"/>
      <c r="H105" s="151"/>
      <c r="I105" s="151"/>
      <c r="J105" s="152">
        <f>J377</f>
        <v>0</v>
      </c>
      <c r="K105" s="149"/>
      <c r="L105" s="153"/>
    </row>
    <row r="106" spans="2:12" s="10" customFormat="1" ht="19.899999999999999" customHeight="1">
      <c r="B106" s="154"/>
      <c r="C106" s="155"/>
      <c r="D106" s="156" t="s">
        <v>525</v>
      </c>
      <c r="E106" s="157"/>
      <c r="F106" s="157"/>
      <c r="G106" s="157"/>
      <c r="H106" s="157"/>
      <c r="I106" s="157"/>
      <c r="J106" s="158">
        <f>J378</f>
        <v>0</v>
      </c>
      <c r="K106" s="155"/>
      <c r="L106" s="159"/>
    </row>
    <row r="107" spans="2:12" s="10" customFormat="1" ht="19.899999999999999" customHeight="1">
      <c r="B107" s="154"/>
      <c r="C107" s="155"/>
      <c r="D107" s="156" t="s">
        <v>526</v>
      </c>
      <c r="E107" s="157"/>
      <c r="F107" s="157"/>
      <c r="G107" s="157"/>
      <c r="H107" s="157"/>
      <c r="I107" s="157"/>
      <c r="J107" s="158">
        <f>J406</f>
        <v>0</v>
      </c>
      <c r="K107" s="155"/>
      <c r="L107" s="159"/>
    </row>
    <row r="108" spans="2:12" s="10" customFormat="1" ht="19.899999999999999" customHeight="1">
      <c r="B108" s="154"/>
      <c r="C108" s="155"/>
      <c r="D108" s="156" t="s">
        <v>527</v>
      </c>
      <c r="E108" s="157"/>
      <c r="F108" s="157"/>
      <c r="G108" s="157"/>
      <c r="H108" s="157"/>
      <c r="I108" s="157"/>
      <c r="J108" s="158">
        <f>J417</f>
        <v>0</v>
      </c>
      <c r="K108" s="155"/>
      <c r="L108" s="159"/>
    </row>
    <row r="109" spans="2:12" s="10" customFormat="1" ht="19.899999999999999" customHeight="1">
      <c r="B109" s="154"/>
      <c r="C109" s="155"/>
      <c r="D109" s="156" t="s">
        <v>126</v>
      </c>
      <c r="E109" s="157"/>
      <c r="F109" s="157"/>
      <c r="G109" s="157"/>
      <c r="H109" s="157"/>
      <c r="I109" s="157"/>
      <c r="J109" s="158">
        <f>J479</f>
        <v>0</v>
      </c>
      <c r="K109" s="155"/>
      <c r="L109" s="159"/>
    </row>
    <row r="110" spans="2:12" s="10" customFormat="1" ht="19.899999999999999" customHeight="1">
      <c r="B110" s="154"/>
      <c r="C110" s="155"/>
      <c r="D110" s="156" t="s">
        <v>528</v>
      </c>
      <c r="E110" s="157"/>
      <c r="F110" s="157"/>
      <c r="G110" s="157"/>
      <c r="H110" s="157"/>
      <c r="I110" s="157"/>
      <c r="J110" s="158">
        <f>J539</f>
        <v>0</v>
      </c>
      <c r="K110" s="155"/>
      <c r="L110" s="159"/>
    </row>
    <row r="111" spans="2:12" s="10" customFormat="1" ht="19.899999999999999" customHeight="1">
      <c r="B111" s="154"/>
      <c r="C111" s="155"/>
      <c r="D111" s="156" t="s">
        <v>529</v>
      </c>
      <c r="E111" s="157"/>
      <c r="F111" s="157"/>
      <c r="G111" s="157"/>
      <c r="H111" s="157"/>
      <c r="I111" s="157"/>
      <c r="J111" s="158">
        <f>J648</f>
        <v>0</v>
      </c>
      <c r="K111" s="155"/>
      <c r="L111" s="159"/>
    </row>
    <row r="112" spans="2:12" s="10" customFormat="1" ht="19.899999999999999" customHeight="1">
      <c r="B112" s="154"/>
      <c r="C112" s="155"/>
      <c r="D112" s="156" t="s">
        <v>530</v>
      </c>
      <c r="E112" s="157"/>
      <c r="F112" s="157"/>
      <c r="G112" s="157"/>
      <c r="H112" s="157"/>
      <c r="I112" s="157"/>
      <c r="J112" s="158">
        <f>J661</f>
        <v>0</v>
      </c>
      <c r="K112" s="155"/>
      <c r="L112" s="159"/>
    </row>
    <row r="113" spans="1:31" s="10" customFormat="1" ht="19.899999999999999" customHeight="1">
      <c r="B113" s="154"/>
      <c r="C113" s="155"/>
      <c r="D113" s="156" t="s">
        <v>531</v>
      </c>
      <c r="E113" s="157"/>
      <c r="F113" s="157"/>
      <c r="G113" s="157"/>
      <c r="H113" s="157"/>
      <c r="I113" s="157"/>
      <c r="J113" s="158">
        <f>J679</f>
        <v>0</v>
      </c>
      <c r="K113" s="155"/>
      <c r="L113" s="159"/>
    </row>
    <row r="114" spans="1:31" s="10" customFormat="1" ht="19.899999999999999" customHeight="1">
      <c r="B114" s="154"/>
      <c r="C114" s="155"/>
      <c r="D114" s="156" t="s">
        <v>532</v>
      </c>
      <c r="E114" s="157"/>
      <c r="F114" s="157"/>
      <c r="G114" s="157"/>
      <c r="H114" s="157"/>
      <c r="I114" s="157"/>
      <c r="J114" s="158">
        <f>J707</f>
        <v>0</v>
      </c>
      <c r="K114" s="155"/>
      <c r="L114" s="159"/>
    </row>
    <row r="115" spans="1:31" s="10" customFormat="1" ht="19.899999999999999" customHeight="1">
      <c r="B115" s="154"/>
      <c r="C115" s="155"/>
      <c r="D115" s="156" t="s">
        <v>127</v>
      </c>
      <c r="E115" s="157"/>
      <c r="F115" s="157"/>
      <c r="G115" s="157"/>
      <c r="H115" s="157"/>
      <c r="I115" s="157"/>
      <c r="J115" s="158">
        <f>J725</f>
        <v>0</v>
      </c>
      <c r="K115" s="155"/>
      <c r="L115" s="159"/>
    </row>
    <row r="116" spans="1:31" s="10" customFormat="1" ht="19.899999999999999" customHeight="1">
      <c r="B116" s="154"/>
      <c r="C116" s="155"/>
      <c r="D116" s="156" t="s">
        <v>533</v>
      </c>
      <c r="E116" s="157"/>
      <c r="F116" s="157"/>
      <c r="G116" s="157"/>
      <c r="H116" s="157"/>
      <c r="I116" s="157"/>
      <c r="J116" s="158">
        <f>J821</f>
        <v>0</v>
      </c>
      <c r="K116" s="155"/>
      <c r="L116" s="159"/>
    </row>
    <row r="117" spans="1:31" s="10" customFormat="1" ht="19.899999999999999" customHeight="1">
      <c r="B117" s="154"/>
      <c r="C117" s="155"/>
      <c r="D117" s="156" t="s">
        <v>534</v>
      </c>
      <c r="E117" s="157"/>
      <c r="F117" s="157"/>
      <c r="G117" s="157"/>
      <c r="H117" s="157"/>
      <c r="I117" s="157"/>
      <c r="J117" s="158">
        <f>J829</f>
        <v>0</v>
      </c>
      <c r="K117" s="155"/>
      <c r="L117" s="159"/>
    </row>
    <row r="118" spans="1:31" s="10" customFormat="1" ht="19.899999999999999" customHeight="1">
      <c r="B118" s="154"/>
      <c r="C118" s="155"/>
      <c r="D118" s="156" t="s">
        <v>535</v>
      </c>
      <c r="E118" s="157"/>
      <c r="F118" s="157"/>
      <c r="G118" s="157"/>
      <c r="H118" s="157"/>
      <c r="I118" s="157"/>
      <c r="J118" s="158">
        <f>J867</f>
        <v>0</v>
      </c>
      <c r="K118" s="155"/>
      <c r="L118" s="159"/>
    </row>
    <row r="119" spans="1:31" s="10" customFormat="1" ht="19.899999999999999" customHeight="1">
      <c r="B119" s="154"/>
      <c r="C119" s="155"/>
      <c r="D119" s="156" t="s">
        <v>536</v>
      </c>
      <c r="E119" s="157"/>
      <c r="F119" s="157"/>
      <c r="G119" s="157"/>
      <c r="H119" s="157"/>
      <c r="I119" s="157"/>
      <c r="J119" s="158">
        <f>J880</f>
        <v>0</v>
      </c>
      <c r="K119" s="155"/>
      <c r="L119" s="159"/>
    </row>
    <row r="120" spans="1:31" s="10" customFormat="1" ht="19.899999999999999" customHeight="1">
      <c r="B120" s="154"/>
      <c r="C120" s="155"/>
      <c r="D120" s="156" t="s">
        <v>537</v>
      </c>
      <c r="E120" s="157"/>
      <c r="F120" s="157"/>
      <c r="G120" s="157"/>
      <c r="H120" s="157"/>
      <c r="I120" s="157"/>
      <c r="J120" s="158">
        <f>J926</f>
        <v>0</v>
      </c>
      <c r="K120" s="155"/>
      <c r="L120" s="159"/>
    </row>
    <row r="121" spans="1:31" s="10" customFormat="1" ht="19.899999999999999" customHeight="1">
      <c r="B121" s="154"/>
      <c r="C121" s="155"/>
      <c r="D121" s="156" t="s">
        <v>538</v>
      </c>
      <c r="E121" s="157"/>
      <c r="F121" s="157"/>
      <c r="G121" s="157"/>
      <c r="H121" s="157"/>
      <c r="I121" s="157"/>
      <c r="J121" s="158">
        <f>J960</f>
        <v>0</v>
      </c>
      <c r="K121" s="155"/>
      <c r="L121" s="159"/>
    </row>
    <row r="122" spans="1:31" s="10" customFormat="1" ht="19.899999999999999" customHeight="1">
      <c r="B122" s="154"/>
      <c r="C122" s="155"/>
      <c r="D122" s="156" t="s">
        <v>539</v>
      </c>
      <c r="E122" s="157"/>
      <c r="F122" s="157"/>
      <c r="G122" s="157"/>
      <c r="H122" s="157"/>
      <c r="I122" s="157"/>
      <c r="J122" s="158">
        <f>J1009</f>
        <v>0</v>
      </c>
      <c r="K122" s="155"/>
      <c r="L122" s="159"/>
    </row>
    <row r="123" spans="1:31" s="10" customFormat="1" ht="19.899999999999999" customHeight="1">
      <c r="B123" s="154"/>
      <c r="C123" s="155"/>
      <c r="D123" s="156" t="s">
        <v>540</v>
      </c>
      <c r="E123" s="157"/>
      <c r="F123" s="157"/>
      <c r="G123" s="157"/>
      <c r="H123" s="157"/>
      <c r="I123" s="157"/>
      <c r="J123" s="158">
        <f>J1027</f>
        <v>0</v>
      </c>
      <c r="K123" s="155"/>
      <c r="L123" s="159"/>
    </row>
    <row r="124" spans="1:31" s="2" customFormat="1" ht="21.7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55"/>
      <c r="C125" s="56"/>
      <c r="D125" s="56"/>
      <c r="E125" s="56"/>
      <c r="F125" s="56"/>
      <c r="G125" s="56"/>
      <c r="H125" s="56"/>
      <c r="I125" s="56"/>
      <c r="J125" s="56"/>
      <c r="K125" s="56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9" spans="1:63" s="2" customFormat="1" ht="6.95" customHeight="1">
      <c r="A129" s="35"/>
      <c r="B129" s="57"/>
      <c r="C129" s="58"/>
      <c r="D129" s="58"/>
      <c r="E129" s="58"/>
      <c r="F129" s="58"/>
      <c r="G129" s="58"/>
      <c r="H129" s="58"/>
      <c r="I129" s="58"/>
      <c r="J129" s="58"/>
      <c r="K129" s="58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3" s="2" customFormat="1" ht="24.95" customHeight="1">
      <c r="A130" s="35"/>
      <c r="B130" s="36"/>
      <c r="C130" s="24" t="s">
        <v>131</v>
      </c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3" s="2" customFormat="1" ht="6.95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3" s="2" customFormat="1" ht="12" customHeight="1">
      <c r="A132" s="35"/>
      <c r="B132" s="36"/>
      <c r="C132" s="30" t="s">
        <v>16</v>
      </c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3" s="2" customFormat="1" ht="16.5" customHeight="1">
      <c r="A133" s="35"/>
      <c r="B133" s="36"/>
      <c r="C133" s="37"/>
      <c r="D133" s="37"/>
      <c r="E133" s="317" t="str">
        <f>E7</f>
        <v>01 - Opočno pod Orlickými horami ON - SA část oprava - PD</v>
      </c>
      <c r="F133" s="318"/>
      <c r="G133" s="318"/>
      <c r="H133" s="318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3" s="2" customFormat="1" ht="12" customHeight="1">
      <c r="A134" s="35"/>
      <c r="B134" s="36"/>
      <c r="C134" s="30" t="s">
        <v>112</v>
      </c>
      <c r="D134" s="37"/>
      <c r="E134" s="37"/>
      <c r="F134" s="37"/>
      <c r="G134" s="37"/>
      <c r="H134" s="37"/>
      <c r="I134" s="37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3" s="2" customFormat="1" ht="16.5" customHeight="1">
      <c r="A135" s="35"/>
      <c r="B135" s="36"/>
      <c r="C135" s="37"/>
      <c r="D135" s="37"/>
      <c r="E135" s="273" t="str">
        <f>E9</f>
        <v>SO 02.1 - Stavební úpravy WC</v>
      </c>
      <c r="F135" s="319"/>
      <c r="G135" s="319"/>
      <c r="H135" s="319"/>
      <c r="I135" s="37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3" s="2" customFormat="1" ht="6.95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3" s="2" customFormat="1" ht="12" customHeight="1">
      <c r="A137" s="35"/>
      <c r="B137" s="36"/>
      <c r="C137" s="30" t="s">
        <v>20</v>
      </c>
      <c r="D137" s="37"/>
      <c r="E137" s="37"/>
      <c r="F137" s="28" t="str">
        <f>F12</f>
        <v xml:space="preserve"> </v>
      </c>
      <c r="G137" s="37"/>
      <c r="H137" s="37"/>
      <c r="I137" s="30" t="s">
        <v>22</v>
      </c>
      <c r="J137" s="67" t="str">
        <f>IF(J12="","",J12)</f>
        <v>18. 10. 2022</v>
      </c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3" s="2" customFormat="1" ht="6.95" customHeight="1">
      <c r="A138" s="35"/>
      <c r="B138" s="36"/>
      <c r="C138" s="37"/>
      <c r="D138" s="37"/>
      <c r="E138" s="37"/>
      <c r="F138" s="37"/>
      <c r="G138" s="37"/>
      <c r="H138" s="37"/>
      <c r="I138" s="37"/>
      <c r="J138" s="37"/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63" s="2" customFormat="1" ht="15.2" customHeight="1">
      <c r="A139" s="35"/>
      <c r="B139" s="36"/>
      <c r="C139" s="30" t="s">
        <v>24</v>
      </c>
      <c r="D139" s="37"/>
      <c r="E139" s="37"/>
      <c r="F139" s="28" t="str">
        <f>E15</f>
        <v xml:space="preserve"> </v>
      </c>
      <c r="G139" s="37"/>
      <c r="H139" s="37"/>
      <c r="I139" s="30" t="s">
        <v>29</v>
      </c>
      <c r="J139" s="33" t="str">
        <f>E21</f>
        <v xml:space="preserve"> </v>
      </c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63" s="2" customFormat="1" ht="15.2" customHeight="1">
      <c r="A140" s="35"/>
      <c r="B140" s="36"/>
      <c r="C140" s="30" t="s">
        <v>27</v>
      </c>
      <c r="D140" s="37"/>
      <c r="E140" s="37"/>
      <c r="F140" s="28" t="str">
        <f>IF(E18="","",E18)</f>
        <v>Vyplň údaj</v>
      </c>
      <c r="G140" s="37"/>
      <c r="H140" s="37"/>
      <c r="I140" s="30" t="s">
        <v>31</v>
      </c>
      <c r="J140" s="33" t="str">
        <f>E24</f>
        <v xml:space="preserve"> </v>
      </c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63" s="2" customFormat="1" ht="10.35" customHeight="1">
      <c r="A141" s="35"/>
      <c r="B141" s="36"/>
      <c r="C141" s="37"/>
      <c r="D141" s="37"/>
      <c r="E141" s="37"/>
      <c r="F141" s="37"/>
      <c r="G141" s="37"/>
      <c r="H141" s="37"/>
      <c r="I141" s="37"/>
      <c r="J141" s="37"/>
      <c r="K141" s="37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pans="1:63" s="11" customFormat="1" ht="29.25" customHeight="1">
      <c r="A142" s="160"/>
      <c r="B142" s="161"/>
      <c r="C142" s="162" t="s">
        <v>132</v>
      </c>
      <c r="D142" s="163" t="s">
        <v>58</v>
      </c>
      <c r="E142" s="163" t="s">
        <v>54</v>
      </c>
      <c r="F142" s="163" t="s">
        <v>55</v>
      </c>
      <c r="G142" s="163" t="s">
        <v>133</v>
      </c>
      <c r="H142" s="163" t="s">
        <v>134</v>
      </c>
      <c r="I142" s="163" t="s">
        <v>135</v>
      </c>
      <c r="J142" s="163" t="s">
        <v>116</v>
      </c>
      <c r="K142" s="164" t="s">
        <v>136</v>
      </c>
      <c r="L142" s="165"/>
      <c r="M142" s="76" t="s">
        <v>1</v>
      </c>
      <c r="N142" s="77" t="s">
        <v>37</v>
      </c>
      <c r="O142" s="77" t="s">
        <v>137</v>
      </c>
      <c r="P142" s="77" t="s">
        <v>138</v>
      </c>
      <c r="Q142" s="77" t="s">
        <v>139</v>
      </c>
      <c r="R142" s="77" t="s">
        <v>140</v>
      </c>
      <c r="S142" s="77" t="s">
        <v>141</v>
      </c>
      <c r="T142" s="78" t="s">
        <v>142</v>
      </c>
      <c r="U142" s="160"/>
      <c r="V142" s="160"/>
      <c r="W142" s="160"/>
      <c r="X142" s="160"/>
      <c r="Y142" s="160"/>
      <c r="Z142" s="160"/>
      <c r="AA142" s="160"/>
      <c r="AB142" s="160"/>
      <c r="AC142" s="160"/>
      <c r="AD142" s="160"/>
      <c r="AE142" s="160"/>
    </row>
    <row r="143" spans="1:63" s="2" customFormat="1" ht="22.9" customHeight="1">
      <c r="A143" s="35"/>
      <c r="B143" s="36"/>
      <c r="C143" s="83" t="s">
        <v>143</v>
      </c>
      <c r="D143" s="37"/>
      <c r="E143" s="37"/>
      <c r="F143" s="37"/>
      <c r="G143" s="37"/>
      <c r="H143" s="37"/>
      <c r="I143" s="37"/>
      <c r="J143" s="166">
        <f>BK143</f>
        <v>0</v>
      </c>
      <c r="K143" s="37"/>
      <c r="L143" s="40"/>
      <c r="M143" s="79"/>
      <c r="N143" s="167"/>
      <c r="O143" s="80"/>
      <c r="P143" s="168">
        <f>P144+P377</f>
        <v>0</v>
      </c>
      <c r="Q143" s="80"/>
      <c r="R143" s="168">
        <f>R144+R377</f>
        <v>0</v>
      </c>
      <c r="S143" s="80"/>
      <c r="T143" s="169">
        <f>T144+T377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72</v>
      </c>
      <c r="AU143" s="18" t="s">
        <v>118</v>
      </c>
      <c r="BK143" s="170">
        <f>BK144+BK377</f>
        <v>0</v>
      </c>
    </row>
    <row r="144" spans="1:63" s="12" customFormat="1" ht="25.9" customHeight="1">
      <c r="B144" s="171"/>
      <c r="C144" s="172"/>
      <c r="D144" s="173" t="s">
        <v>72</v>
      </c>
      <c r="E144" s="174" t="s">
        <v>144</v>
      </c>
      <c r="F144" s="174" t="s">
        <v>145</v>
      </c>
      <c r="G144" s="172"/>
      <c r="H144" s="172"/>
      <c r="I144" s="175"/>
      <c r="J144" s="176">
        <f>BK144</f>
        <v>0</v>
      </c>
      <c r="K144" s="172"/>
      <c r="L144" s="177"/>
      <c r="M144" s="178"/>
      <c r="N144" s="179"/>
      <c r="O144" s="179"/>
      <c r="P144" s="180">
        <f>P145+P175+P200+P204+P279+P349+P373</f>
        <v>0</v>
      </c>
      <c r="Q144" s="179"/>
      <c r="R144" s="180">
        <f>R145+R175+R200+R204+R279+R349+R373</f>
        <v>0</v>
      </c>
      <c r="S144" s="179"/>
      <c r="T144" s="181">
        <f>T145+T175+T200+T204+T279+T349+T373</f>
        <v>0</v>
      </c>
      <c r="AR144" s="182" t="s">
        <v>81</v>
      </c>
      <c r="AT144" s="183" t="s">
        <v>72</v>
      </c>
      <c r="AU144" s="183" t="s">
        <v>73</v>
      </c>
      <c r="AY144" s="182" t="s">
        <v>146</v>
      </c>
      <c r="BK144" s="184">
        <f>BK145+BK175+BK200+BK204+BK279+BK349+BK373</f>
        <v>0</v>
      </c>
    </row>
    <row r="145" spans="1:65" s="12" customFormat="1" ht="22.9" customHeight="1">
      <c r="B145" s="171"/>
      <c r="C145" s="172"/>
      <c r="D145" s="173" t="s">
        <v>72</v>
      </c>
      <c r="E145" s="185" t="s">
        <v>81</v>
      </c>
      <c r="F145" s="185" t="s">
        <v>147</v>
      </c>
      <c r="G145" s="172"/>
      <c r="H145" s="172"/>
      <c r="I145" s="175"/>
      <c r="J145" s="186">
        <f>BK145</f>
        <v>0</v>
      </c>
      <c r="K145" s="172"/>
      <c r="L145" s="177"/>
      <c r="M145" s="178"/>
      <c r="N145" s="179"/>
      <c r="O145" s="179"/>
      <c r="P145" s="180">
        <f>SUM(P146:P174)</f>
        <v>0</v>
      </c>
      <c r="Q145" s="179"/>
      <c r="R145" s="180">
        <f>SUM(R146:R174)</f>
        <v>0</v>
      </c>
      <c r="S145" s="179"/>
      <c r="T145" s="181">
        <f>SUM(T146:T174)</f>
        <v>0</v>
      </c>
      <c r="AR145" s="182" t="s">
        <v>81</v>
      </c>
      <c r="AT145" s="183" t="s">
        <v>72</v>
      </c>
      <c r="AU145" s="183" t="s">
        <v>81</v>
      </c>
      <c r="AY145" s="182" t="s">
        <v>146</v>
      </c>
      <c r="BK145" s="184">
        <f>SUM(BK146:BK174)</f>
        <v>0</v>
      </c>
    </row>
    <row r="146" spans="1:65" s="2" customFormat="1" ht="24.2" customHeight="1">
      <c r="A146" s="35"/>
      <c r="B146" s="36"/>
      <c r="C146" s="187" t="s">
        <v>81</v>
      </c>
      <c r="D146" s="187" t="s">
        <v>148</v>
      </c>
      <c r="E146" s="188" t="s">
        <v>541</v>
      </c>
      <c r="F146" s="189" t="s">
        <v>542</v>
      </c>
      <c r="G146" s="190" t="s">
        <v>151</v>
      </c>
      <c r="H146" s="191">
        <v>1.75</v>
      </c>
      <c r="I146" s="192"/>
      <c r="J146" s="193">
        <f>ROUND(I146*H146,2)</f>
        <v>0</v>
      </c>
      <c r="K146" s="189" t="s">
        <v>152</v>
      </c>
      <c r="L146" s="40"/>
      <c r="M146" s="194" t="s">
        <v>1</v>
      </c>
      <c r="N146" s="195" t="s">
        <v>38</v>
      </c>
      <c r="O146" s="72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8" t="s">
        <v>153</v>
      </c>
      <c r="AT146" s="198" t="s">
        <v>148</v>
      </c>
      <c r="AU146" s="198" t="s">
        <v>83</v>
      </c>
      <c r="AY146" s="18" t="s">
        <v>146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8" t="s">
        <v>81</v>
      </c>
      <c r="BK146" s="199">
        <f>ROUND(I146*H146,2)</f>
        <v>0</v>
      </c>
      <c r="BL146" s="18" t="s">
        <v>153</v>
      </c>
      <c r="BM146" s="198" t="s">
        <v>83</v>
      </c>
    </row>
    <row r="147" spans="1:65" s="2" customFormat="1" ht="19.5">
      <c r="A147" s="35"/>
      <c r="B147" s="36"/>
      <c r="C147" s="37"/>
      <c r="D147" s="200" t="s">
        <v>154</v>
      </c>
      <c r="E147" s="37"/>
      <c r="F147" s="201" t="s">
        <v>542</v>
      </c>
      <c r="G147" s="37"/>
      <c r="H147" s="37"/>
      <c r="I147" s="202"/>
      <c r="J147" s="37"/>
      <c r="K147" s="37"/>
      <c r="L147" s="40"/>
      <c r="M147" s="203"/>
      <c r="N147" s="204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154</v>
      </c>
      <c r="AU147" s="18" t="s">
        <v>83</v>
      </c>
    </row>
    <row r="148" spans="1:65" s="2" customFormat="1" ht="11.25">
      <c r="A148" s="35"/>
      <c r="B148" s="36"/>
      <c r="C148" s="37"/>
      <c r="D148" s="205" t="s">
        <v>155</v>
      </c>
      <c r="E148" s="37"/>
      <c r="F148" s="206" t="s">
        <v>543</v>
      </c>
      <c r="G148" s="37"/>
      <c r="H148" s="37"/>
      <c r="I148" s="202"/>
      <c r="J148" s="37"/>
      <c r="K148" s="37"/>
      <c r="L148" s="40"/>
      <c r="M148" s="203"/>
      <c r="N148" s="204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155</v>
      </c>
      <c r="AU148" s="18" t="s">
        <v>83</v>
      </c>
    </row>
    <row r="149" spans="1:65" s="13" customFormat="1" ht="11.25">
      <c r="B149" s="207"/>
      <c r="C149" s="208"/>
      <c r="D149" s="200" t="s">
        <v>157</v>
      </c>
      <c r="E149" s="209" t="s">
        <v>1</v>
      </c>
      <c r="F149" s="210" t="s">
        <v>544</v>
      </c>
      <c r="G149" s="208"/>
      <c r="H149" s="209" t="s">
        <v>1</v>
      </c>
      <c r="I149" s="211"/>
      <c r="J149" s="208"/>
      <c r="K149" s="208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157</v>
      </c>
      <c r="AU149" s="216" t="s">
        <v>83</v>
      </c>
      <c r="AV149" s="13" t="s">
        <v>81</v>
      </c>
      <c r="AW149" s="13" t="s">
        <v>30</v>
      </c>
      <c r="AX149" s="13" t="s">
        <v>73</v>
      </c>
      <c r="AY149" s="216" t="s">
        <v>146</v>
      </c>
    </row>
    <row r="150" spans="1:65" s="14" customFormat="1" ht="11.25">
      <c r="B150" s="217"/>
      <c r="C150" s="218"/>
      <c r="D150" s="200" t="s">
        <v>157</v>
      </c>
      <c r="E150" s="219" t="s">
        <v>1</v>
      </c>
      <c r="F150" s="220" t="s">
        <v>545</v>
      </c>
      <c r="G150" s="218"/>
      <c r="H150" s="221">
        <v>1.75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157</v>
      </c>
      <c r="AU150" s="227" t="s">
        <v>83</v>
      </c>
      <c r="AV150" s="14" t="s">
        <v>83</v>
      </c>
      <c r="AW150" s="14" t="s">
        <v>30</v>
      </c>
      <c r="AX150" s="14" t="s">
        <v>73</v>
      </c>
      <c r="AY150" s="227" t="s">
        <v>146</v>
      </c>
    </row>
    <row r="151" spans="1:65" s="15" customFormat="1" ht="11.25">
      <c r="B151" s="228"/>
      <c r="C151" s="229"/>
      <c r="D151" s="200" t="s">
        <v>157</v>
      </c>
      <c r="E151" s="230" t="s">
        <v>1</v>
      </c>
      <c r="F151" s="231" t="s">
        <v>160</v>
      </c>
      <c r="G151" s="229"/>
      <c r="H151" s="232">
        <v>1.75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157</v>
      </c>
      <c r="AU151" s="238" t="s">
        <v>83</v>
      </c>
      <c r="AV151" s="15" t="s">
        <v>153</v>
      </c>
      <c r="AW151" s="15" t="s">
        <v>30</v>
      </c>
      <c r="AX151" s="15" t="s">
        <v>81</v>
      </c>
      <c r="AY151" s="238" t="s">
        <v>146</v>
      </c>
    </row>
    <row r="152" spans="1:65" s="2" customFormat="1" ht="37.9" customHeight="1">
      <c r="A152" s="35"/>
      <c r="B152" s="36"/>
      <c r="C152" s="187" t="s">
        <v>83</v>
      </c>
      <c r="D152" s="187" t="s">
        <v>148</v>
      </c>
      <c r="E152" s="188" t="s">
        <v>546</v>
      </c>
      <c r="F152" s="189" t="s">
        <v>547</v>
      </c>
      <c r="G152" s="190" t="s">
        <v>151</v>
      </c>
      <c r="H152" s="191">
        <v>2.625</v>
      </c>
      <c r="I152" s="192"/>
      <c r="J152" s="193">
        <f>ROUND(I152*H152,2)</f>
        <v>0</v>
      </c>
      <c r="K152" s="189" t="s">
        <v>152</v>
      </c>
      <c r="L152" s="40"/>
      <c r="M152" s="194" t="s">
        <v>1</v>
      </c>
      <c r="N152" s="195" t="s">
        <v>38</v>
      </c>
      <c r="O152" s="72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8" t="s">
        <v>153</v>
      </c>
      <c r="AT152" s="198" t="s">
        <v>148</v>
      </c>
      <c r="AU152" s="198" t="s">
        <v>83</v>
      </c>
      <c r="AY152" s="18" t="s">
        <v>146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8" t="s">
        <v>81</v>
      </c>
      <c r="BK152" s="199">
        <f>ROUND(I152*H152,2)</f>
        <v>0</v>
      </c>
      <c r="BL152" s="18" t="s">
        <v>153</v>
      </c>
      <c r="BM152" s="198" t="s">
        <v>153</v>
      </c>
    </row>
    <row r="153" spans="1:65" s="2" customFormat="1" ht="19.5">
      <c r="A153" s="35"/>
      <c r="B153" s="36"/>
      <c r="C153" s="37"/>
      <c r="D153" s="200" t="s">
        <v>154</v>
      </c>
      <c r="E153" s="37"/>
      <c r="F153" s="201" t="s">
        <v>547</v>
      </c>
      <c r="G153" s="37"/>
      <c r="H153" s="37"/>
      <c r="I153" s="202"/>
      <c r="J153" s="37"/>
      <c r="K153" s="37"/>
      <c r="L153" s="40"/>
      <c r="M153" s="203"/>
      <c r="N153" s="204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154</v>
      </c>
      <c r="AU153" s="18" t="s">
        <v>83</v>
      </c>
    </row>
    <row r="154" spans="1:65" s="2" customFormat="1" ht="11.25">
      <c r="A154" s="35"/>
      <c r="B154" s="36"/>
      <c r="C154" s="37"/>
      <c r="D154" s="205" t="s">
        <v>155</v>
      </c>
      <c r="E154" s="37"/>
      <c r="F154" s="206" t="s">
        <v>548</v>
      </c>
      <c r="G154" s="37"/>
      <c r="H154" s="37"/>
      <c r="I154" s="202"/>
      <c r="J154" s="37"/>
      <c r="K154" s="37"/>
      <c r="L154" s="40"/>
      <c r="M154" s="203"/>
      <c r="N154" s="204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155</v>
      </c>
      <c r="AU154" s="18" t="s">
        <v>83</v>
      </c>
    </row>
    <row r="155" spans="1:65" s="2" customFormat="1" ht="37.9" customHeight="1">
      <c r="A155" s="35"/>
      <c r="B155" s="36"/>
      <c r="C155" s="187" t="s">
        <v>167</v>
      </c>
      <c r="D155" s="187" t="s">
        <v>148</v>
      </c>
      <c r="E155" s="188" t="s">
        <v>549</v>
      </c>
      <c r="F155" s="189" t="s">
        <v>550</v>
      </c>
      <c r="G155" s="190" t="s">
        <v>151</v>
      </c>
      <c r="H155" s="191">
        <v>2.625</v>
      </c>
      <c r="I155" s="192"/>
      <c r="J155" s="193">
        <f>ROUND(I155*H155,2)</f>
        <v>0</v>
      </c>
      <c r="K155" s="189" t="s">
        <v>152</v>
      </c>
      <c r="L155" s="40"/>
      <c r="M155" s="194" t="s">
        <v>1</v>
      </c>
      <c r="N155" s="195" t="s">
        <v>38</v>
      </c>
      <c r="O155" s="72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8" t="s">
        <v>153</v>
      </c>
      <c r="AT155" s="198" t="s">
        <v>148</v>
      </c>
      <c r="AU155" s="198" t="s">
        <v>83</v>
      </c>
      <c r="AY155" s="18" t="s">
        <v>146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81</v>
      </c>
      <c r="BK155" s="199">
        <f>ROUND(I155*H155,2)</f>
        <v>0</v>
      </c>
      <c r="BL155" s="18" t="s">
        <v>153</v>
      </c>
      <c r="BM155" s="198" t="s">
        <v>171</v>
      </c>
    </row>
    <row r="156" spans="1:65" s="2" customFormat="1" ht="29.25">
      <c r="A156" s="35"/>
      <c r="B156" s="36"/>
      <c r="C156" s="37"/>
      <c r="D156" s="200" t="s">
        <v>154</v>
      </c>
      <c r="E156" s="37"/>
      <c r="F156" s="201" t="s">
        <v>550</v>
      </c>
      <c r="G156" s="37"/>
      <c r="H156" s="37"/>
      <c r="I156" s="202"/>
      <c r="J156" s="37"/>
      <c r="K156" s="37"/>
      <c r="L156" s="40"/>
      <c r="M156" s="203"/>
      <c r="N156" s="204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154</v>
      </c>
      <c r="AU156" s="18" t="s">
        <v>83</v>
      </c>
    </row>
    <row r="157" spans="1:65" s="2" customFormat="1" ht="11.25">
      <c r="A157" s="35"/>
      <c r="B157" s="36"/>
      <c r="C157" s="37"/>
      <c r="D157" s="205" t="s">
        <v>155</v>
      </c>
      <c r="E157" s="37"/>
      <c r="F157" s="206" t="s">
        <v>551</v>
      </c>
      <c r="G157" s="37"/>
      <c r="H157" s="37"/>
      <c r="I157" s="202"/>
      <c r="J157" s="37"/>
      <c r="K157" s="37"/>
      <c r="L157" s="40"/>
      <c r="M157" s="203"/>
      <c r="N157" s="204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155</v>
      </c>
      <c r="AU157" s="18" t="s">
        <v>83</v>
      </c>
    </row>
    <row r="158" spans="1:65" s="2" customFormat="1" ht="37.9" customHeight="1">
      <c r="A158" s="35"/>
      <c r="B158" s="36"/>
      <c r="C158" s="187" t="s">
        <v>153</v>
      </c>
      <c r="D158" s="187" t="s">
        <v>148</v>
      </c>
      <c r="E158" s="188" t="s">
        <v>552</v>
      </c>
      <c r="F158" s="189" t="s">
        <v>553</v>
      </c>
      <c r="G158" s="190" t="s">
        <v>151</v>
      </c>
      <c r="H158" s="191">
        <v>0.875</v>
      </c>
      <c r="I158" s="192"/>
      <c r="J158" s="193">
        <f>ROUND(I158*H158,2)</f>
        <v>0</v>
      </c>
      <c r="K158" s="189" t="s">
        <v>152</v>
      </c>
      <c r="L158" s="40"/>
      <c r="M158" s="194" t="s">
        <v>1</v>
      </c>
      <c r="N158" s="195" t="s">
        <v>38</v>
      </c>
      <c r="O158" s="72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8" t="s">
        <v>153</v>
      </c>
      <c r="AT158" s="198" t="s">
        <v>148</v>
      </c>
      <c r="AU158" s="198" t="s">
        <v>83</v>
      </c>
      <c r="AY158" s="18" t="s">
        <v>146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8" t="s">
        <v>81</v>
      </c>
      <c r="BK158" s="199">
        <f>ROUND(I158*H158,2)</f>
        <v>0</v>
      </c>
      <c r="BL158" s="18" t="s">
        <v>153</v>
      </c>
      <c r="BM158" s="198" t="s">
        <v>165</v>
      </c>
    </row>
    <row r="159" spans="1:65" s="2" customFormat="1" ht="19.5">
      <c r="A159" s="35"/>
      <c r="B159" s="36"/>
      <c r="C159" s="37"/>
      <c r="D159" s="200" t="s">
        <v>154</v>
      </c>
      <c r="E159" s="37"/>
      <c r="F159" s="201" t="s">
        <v>553</v>
      </c>
      <c r="G159" s="37"/>
      <c r="H159" s="37"/>
      <c r="I159" s="202"/>
      <c r="J159" s="37"/>
      <c r="K159" s="37"/>
      <c r="L159" s="40"/>
      <c r="M159" s="203"/>
      <c r="N159" s="204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154</v>
      </c>
      <c r="AU159" s="18" t="s">
        <v>83</v>
      </c>
    </row>
    <row r="160" spans="1:65" s="2" customFormat="1" ht="11.25">
      <c r="A160" s="35"/>
      <c r="B160" s="36"/>
      <c r="C160" s="37"/>
      <c r="D160" s="205" t="s">
        <v>155</v>
      </c>
      <c r="E160" s="37"/>
      <c r="F160" s="206" t="s">
        <v>554</v>
      </c>
      <c r="G160" s="37"/>
      <c r="H160" s="37"/>
      <c r="I160" s="202"/>
      <c r="J160" s="37"/>
      <c r="K160" s="37"/>
      <c r="L160" s="40"/>
      <c r="M160" s="203"/>
      <c r="N160" s="204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155</v>
      </c>
      <c r="AU160" s="18" t="s">
        <v>83</v>
      </c>
    </row>
    <row r="161" spans="1:65" s="2" customFormat="1" ht="24.2" customHeight="1">
      <c r="A161" s="35"/>
      <c r="B161" s="36"/>
      <c r="C161" s="187" t="s">
        <v>179</v>
      </c>
      <c r="D161" s="187" t="s">
        <v>148</v>
      </c>
      <c r="E161" s="188" t="s">
        <v>555</v>
      </c>
      <c r="F161" s="189" t="s">
        <v>556</v>
      </c>
      <c r="G161" s="190" t="s">
        <v>151</v>
      </c>
      <c r="H161" s="191">
        <v>0.875</v>
      </c>
      <c r="I161" s="192"/>
      <c r="J161" s="193">
        <f>ROUND(I161*H161,2)</f>
        <v>0</v>
      </c>
      <c r="K161" s="189" t="s">
        <v>152</v>
      </c>
      <c r="L161" s="40"/>
      <c r="M161" s="194" t="s">
        <v>1</v>
      </c>
      <c r="N161" s="195" t="s">
        <v>38</v>
      </c>
      <c r="O161" s="72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8" t="s">
        <v>153</v>
      </c>
      <c r="AT161" s="198" t="s">
        <v>148</v>
      </c>
      <c r="AU161" s="198" t="s">
        <v>83</v>
      </c>
      <c r="AY161" s="18" t="s">
        <v>146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8" t="s">
        <v>81</v>
      </c>
      <c r="BK161" s="199">
        <f>ROUND(I161*H161,2)</f>
        <v>0</v>
      </c>
      <c r="BL161" s="18" t="s">
        <v>153</v>
      </c>
      <c r="BM161" s="198" t="s">
        <v>182</v>
      </c>
    </row>
    <row r="162" spans="1:65" s="2" customFormat="1" ht="11.25">
      <c r="A162" s="35"/>
      <c r="B162" s="36"/>
      <c r="C162" s="37"/>
      <c r="D162" s="200" t="s">
        <v>154</v>
      </c>
      <c r="E162" s="37"/>
      <c r="F162" s="201" t="s">
        <v>556</v>
      </c>
      <c r="G162" s="37"/>
      <c r="H162" s="37"/>
      <c r="I162" s="202"/>
      <c r="J162" s="37"/>
      <c r="K162" s="37"/>
      <c r="L162" s="40"/>
      <c r="M162" s="203"/>
      <c r="N162" s="204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154</v>
      </c>
      <c r="AU162" s="18" t="s">
        <v>83</v>
      </c>
    </row>
    <row r="163" spans="1:65" s="2" customFormat="1" ht="11.25">
      <c r="A163" s="35"/>
      <c r="B163" s="36"/>
      <c r="C163" s="37"/>
      <c r="D163" s="205" t="s">
        <v>155</v>
      </c>
      <c r="E163" s="37"/>
      <c r="F163" s="206" t="s">
        <v>557</v>
      </c>
      <c r="G163" s="37"/>
      <c r="H163" s="37"/>
      <c r="I163" s="202"/>
      <c r="J163" s="37"/>
      <c r="K163" s="37"/>
      <c r="L163" s="40"/>
      <c r="M163" s="203"/>
      <c r="N163" s="204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155</v>
      </c>
      <c r="AU163" s="18" t="s">
        <v>83</v>
      </c>
    </row>
    <row r="164" spans="1:65" s="2" customFormat="1" ht="33" customHeight="1">
      <c r="A164" s="35"/>
      <c r="B164" s="36"/>
      <c r="C164" s="187" t="s">
        <v>171</v>
      </c>
      <c r="D164" s="187" t="s">
        <v>148</v>
      </c>
      <c r="E164" s="188" t="s">
        <v>558</v>
      </c>
      <c r="F164" s="189" t="s">
        <v>559</v>
      </c>
      <c r="G164" s="190" t="s">
        <v>164</v>
      </c>
      <c r="H164" s="191">
        <v>1.575</v>
      </c>
      <c r="I164" s="192"/>
      <c r="J164" s="193">
        <f>ROUND(I164*H164,2)</f>
        <v>0</v>
      </c>
      <c r="K164" s="189" t="s">
        <v>152</v>
      </c>
      <c r="L164" s="40"/>
      <c r="M164" s="194" t="s">
        <v>1</v>
      </c>
      <c r="N164" s="195" t="s">
        <v>38</v>
      </c>
      <c r="O164" s="72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8" t="s">
        <v>153</v>
      </c>
      <c r="AT164" s="198" t="s">
        <v>148</v>
      </c>
      <c r="AU164" s="198" t="s">
        <v>83</v>
      </c>
      <c r="AY164" s="18" t="s">
        <v>146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8" t="s">
        <v>81</v>
      </c>
      <c r="BK164" s="199">
        <f>ROUND(I164*H164,2)</f>
        <v>0</v>
      </c>
      <c r="BL164" s="18" t="s">
        <v>153</v>
      </c>
      <c r="BM164" s="198" t="s">
        <v>187</v>
      </c>
    </row>
    <row r="165" spans="1:65" s="2" customFormat="1" ht="19.5">
      <c r="A165" s="35"/>
      <c r="B165" s="36"/>
      <c r="C165" s="37"/>
      <c r="D165" s="200" t="s">
        <v>154</v>
      </c>
      <c r="E165" s="37"/>
      <c r="F165" s="201" t="s">
        <v>559</v>
      </c>
      <c r="G165" s="37"/>
      <c r="H165" s="37"/>
      <c r="I165" s="202"/>
      <c r="J165" s="37"/>
      <c r="K165" s="37"/>
      <c r="L165" s="40"/>
      <c r="M165" s="203"/>
      <c r="N165" s="204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154</v>
      </c>
      <c r="AU165" s="18" t="s">
        <v>83</v>
      </c>
    </row>
    <row r="166" spans="1:65" s="2" customFormat="1" ht="11.25">
      <c r="A166" s="35"/>
      <c r="B166" s="36"/>
      <c r="C166" s="37"/>
      <c r="D166" s="205" t="s">
        <v>155</v>
      </c>
      <c r="E166" s="37"/>
      <c r="F166" s="206" t="s">
        <v>560</v>
      </c>
      <c r="G166" s="37"/>
      <c r="H166" s="37"/>
      <c r="I166" s="202"/>
      <c r="J166" s="37"/>
      <c r="K166" s="37"/>
      <c r="L166" s="40"/>
      <c r="M166" s="203"/>
      <c r="N166" s="204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155</v>
      </c>
      <c r="AU166" s="18" t="s">
        <v>83</v>
      </c>
    </row>
    <row r="167" spans="1:65" s="2" customFormat="1" ht="16.5" customHeight="1">
      <c r="A167" s="35"/>
      <c r="B167" s="36"/>
      <c r="C167" s="187" t="s">
        <v>190</v>
      </c>
      <c r="D167" s="187" t="s">
        <v>148</v>
      </c>
      <c r="E167" s="188" t="s">
        <v>561</v>
      </c>
      <c r="F167" s="189" t="s">
        <v>562</v>
      </c>
      <c r="G167" s="190" t="s">
        <v>151</v>
      </c>
      <c r="H167" s="191">
        <v>0.875</v>
      </c>
      <c r="I167" s="192"/>
      <c r="J167" s="193">
        <f>ROUND(I167*H167,2)</f>
        <v>0</v>
      </c>
      <c r="K167" s="189" t="s">
        <v>152</v>
      </c>
      <c r="L167" s="40"/>
      <c r="M167" s="194" t="s">
        <v>1</v>
      </c>
      <c r="N167" s="195" t="s">
        <v>38</v>
      </c>
      <c r="O167" s="72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8" t="s">
        <v>153</v>
      </c>
      <c r="AT167" s="198" t="s">
        <v>148</v>
      </c>
      <c r="AU167" s="198" t="s">
        <v>83</v>
      </c>
      <c r="AY167" s="18" t="s">
        <v>146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8" t="s">
        <v>81</v>
      </c>
      <c r="BK167" s="199">
        <f>ROUND(I167*H167,2)</f>
        <v>0</v>
      </c>
      <c r="BL167" s="18" t="s">
        <v>153</v>
      </c>
      <c r="BM167" s="198" t="s">
        <v>193</v>
      </c>
    </row>
    <row r="168" spans="1:65" s="2" customFormat="1" ht="11.25">
      <c r="A168" s="35"/>
      <c r="B168" s="36"/>
      <c r="C168" s="37"/>
      <c r="D168" s="200" t="s">
        <v>154</v>
      </c>
      <c r="E168" s="37"/>
      <c r="F168" s="201" t="s">
        <v>562</v>
      </c>
      <c r="G168" s="37"/>
      <c r="H168" s="37"/>
      <c r="I168" s="202"/>
      <c r="J168" s="37"/>
      <c r="K168" s="37"/>
      <c r="L168" s="40"/>
      <c r="M168" s="203"/>
      <c r="N168" s="204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154</v>
      </c>
      <c r="AU168" s="18" t="s">
        <v>83</v>
      </c>
    </row>
    <row r="169" spans="1:65" s="2" customFormat="1" ht="11.25">
      <c r="A169" s="35"/>
      <c r="B169" s="36"/>
      <c r="C169" s="37"/>
      <c r="D169" s="205" t="s">
        <v>155</v>
      </c>
      <c r="E169" s="37"/>
      <c r="F169" s="206" t="s">
        <v>563</v>
      </c>
      <c r="G169" s="37"/>
      <c r="H169" s="37"/>
      <c r="I169" s="202"/>
      <c r="J169" s="37"/>
      <c r="K169" s="37"/>
      <c r="L169" s="40"/>
      <c r="M169" s="203"/>
      <c r="N169" s="204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155</v>
      </c>
      <c r="AU169" s="18" t="s">
        <v>83</v>
      </c>
    </row>
    <row r="170" spans="1:65" s="2" customFormat="1" ht="24.2" customHeight="1">
      <c r="A170" s="35"/>
      <c r="B170" s="36"/>
      <c r="C170" s="187" t="s">
        <v>165</v>
      </c>
      <c r="D170" s="187" t="s">
        <v>148</v>
      </c>
      <c r="E170" s="188" t="s">
        <v>564</v>
      </c>
      <c r="F170" s="189" t="s">
        <v>565</v>
      </c>
      <c r="G170" s="190" t="s">
        <v>151</v>
      </c>
      <c r="H170" s="191">
        <v>0.875</v>
      </c>
      <c r="I170" s="192"/>
      <c r="J170" s="193">
        <f>ROUND(I170*H170,2)</f>
        <v>0</v>
      </c>
      <c r="K170" s="189" t="s">
        <v>152</v>
      </c>
      <c r="L170" s="40"/>
      <c r="M170" s="194" t="s">
        <v>1</v>
      </c>
      <c r="N170" s="195" t="s">
        <v>38</v>
      </c>
      <c r="O170" s="72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8" t="s">
        <v>153</v>
      </c>
      <c r="AT170" s="198" t="s">
        <v>148</v>
      </c>
      <c r="AU170" s="198" t="s">
        <v>83</v>
      </c>
      <c r="AY170" s="18" t="s">
        <v>146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8" t="s">
        <v>81</v>
      </c>
      <c r="BK170" s="199">
        <f>ROUND(I170*H170,2)</f>
        <v>0</v>
      </c>
      <c r="BL170" s="18" t="s">
        <v>153</v>
      </c>
      <c r="BM170" s="198" t="s">
        <v>199</v>
      </c>
    </row>
    <row r="171" spans="1:65" s="2" customFormat="1" ht="11.25">
      <c r="A171" s="35"/>
      <c r="B171" s="36"/>
      <c r="C171" s="37"/>
      <c r="D171" s="200" t="s">
        <v>154</v>
      </c>
      <c r="E171" s="37"/>
      <c r="F171" s="201" t="s">
        <v>565</v>
      </c>
      <c r="G171" s="37"/>
      <c r="H171" s="37"/>
      <c r="I171" s="202"/>
      <c r="J171" s="37"/>
      <c r="K171" s="37"/>
      <c r="L171" s="40"/>
      <c r="M171" s="203"/>
      <c r="N171" s="204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154</v>
      </c>
      <c r="AU171" s="18" t="s">
        <v>83</v>
      </c>
    </row>
    <row r="172" spans="1:65" s="2" customFormat="1" ht="11.25">
      <c r="A172" s="35"/>
      <c r="B172" s="36"/>
      <c r="C172" s="37"/>
      <c r="D172" s="205" t="s">
        <v>155</v>
      </c>
      <c r="E172" s="37"/>
      <c r="F172" s="206" t="s">
        <v>566</v>
      </c>
      <c r="G172" s="37"/>
      <c r="H172" s="37"/>
      <c r="I172" s="202"/>
      <c r="J172" s="37"/>
      <c r="K172" s="37"/>
      <c r="L172" s="40"/>
      <c r="M172" s="203"/>
      <c r="N172" s="204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155</v>
      </c>
      <c r="AU172" s="18" t="s">
        <v>83</v>
      </c>
    </row>
    <row r="173" spans="1:65" s="14" customFormat="1" ht="11.25">
      <c r="B173" s="217"/>
      <c r="C173" s="218"/>
      <c r="D173" s="200" t="s">
        <v>157</v>
      </c>
      <c r="E173" s="219" t="s">
        <v>1</v>
      </c>
      <c r="F173" s="220" t="s">
        <v>567</v>
      </c>
      <c r="G173" s="218"/>
      <c r="H173" s="221">
        <v>0.875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157</v>
      </c>
      <c r="AU173" s="227" t="s">
        <v>83</v>
      </c>
      <c r="AV173" s="14" t="s">
        <v>83</v>
      </c>
      <c r="AW173" s="14" t="s">
        <v>30</v>
      </c>
      <c r="AX173" s="14" t="s">
        <v>73</v>
      </c>
      <c r="AY173" s="227" t="s">
        <v>146</v>
      </c>
    </row>
    <row r="174" spans="1:65" s="15" customFormat="1" ht="11.25">
      <c r="B174" s="228"/>
      <c r="C174" s="229"/>
      <c r="D174" s="200" t="s">
        <v>157</v>
      </c>
      <c r="E174" s="230" t="s">
        <v>1</v>
      </c>
      <c r="F174" s="231" t="s">
        <v>160</v>
      </c>
      <c r="G174" s="229"/>
      <c r="H174" s="232">
        <v>0.875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157</v>
      </c>
      <c r="AU174" s="238" t="s">
        <v>83</v>
      </c>
      <c r="AV174" s="15" t="s">
        <v>153</v>
      </c>
      <c r="AW174" s="15" t="s">
        <v>30</v>
      </c>
      <c r="AX174" s="15" t="s">
        <v>81</v>
      </c>
      <c r="AY174" s="238" t="s">
        <v>146</v>
      </c>
    </row>
    <row r="175" spans="1:65" s="12" customFormat="1" ht="22.9" customHeight="1">
      <c r="B175" s="171"/>
      <c r="C175" s="172"/>
      <c r="D175" s="173" t="s">
        <v>72</v>
      </c>
      <c r="E175" s="185" t="s">
        <v>167</v>
      </c>
      <c r="F175" s="185" t="s">
        <v>568</v>
      </c>
      <c r="G175" s="172"/>
      <c r="H175" s="172"/>
      <c r="I175" s="175"/>
      <c r="J175" s="186">
        <f>BK175</f>
        <v>0</v>
      </c>
      <c r="K175" s="172"/>
      <c r="L175" s="177"/>
      <c r="M175" s="178"/>
      <c r="N175" s="179"/>
      <c r="O175" s="179"/>
      <c r="P175" s="180">
        <f>SUM(P176:P199)</f>
        <v>0</v>
      </c>
      <c r="Q175" s="179"/>
      <c r="R175" s="180">
        <f>SUM(R176:R199)</f>
        <v>0</v>
      </c>
      <c r="S175" s="179"/>
      <c r="T175" s="181">
        <f>SUM(T176:T199)</f>
        <v>0</v>
      </c>
      <c r="AR175" s="182" t="s">
        <v>81</v>
      </c>
      <c r="AT175" s="183" t="s">
        <v>72</v>
      </c>
      <c r="AU175" s="183" t="s">
        <v>81</v>
      </c>
      <c r="AY175" s="182" t="s">
        <v>146</v>
      </c>
      <c r="BK175" s="184">
        <f>SUM(BK176:BK199)</f>
        <v>0</v>
      </c>
    </row>
    <row r="176" spans="1:65" s="2" customFormat="1" ht="37.9" customHeight="1">
      <c r="A176" s="35"/>
      <c r="B176" s="36"/>
      <c r="C176" s="187" t="s">
        <v>188</v>
      </c>
      <c r="D176" s="187" t="s">
        <v>148</v>
      </c>
      <c r="E176" s="188" t="s">
        <v>569</v>
      </c>
      <c r="F176" s="189" t="s">
        <v>570</v>
      </c>
      <c r="G176" s="190" t="s">
        <v>170</v>
      </c>
      <c r="H176" s="191">
        <v>3.8610000000000002</v>
      </c>
      <c r="I176" s="192"/>
      <c r="J176" s="193">
        <f>ROUND(I176*H176,2)</f>
        <v>0</v>
      </c>
      <c r="K176" s="189" t="s">
        <v>152</v>
      </c>
      <c r="L176" s="40"/>
      <c r="M176" s="194" t="s">
        <v>1</v>
      </c>
      <c r="N176" s="195" t="s">
        <v>38</v>
      </c>
      <c r="O176" s="72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8" t="s">
        <v>153</v>
      </c>
      <c r="AT176" s="198" t="s">
        <v>148</v>
      </c>
      <c r="AU176" s="198" t="s">
        <v>83</v>
      </c>
      <c r="AY176" s="18" t="s">
        <v>146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8" t="s">
        <v>81</v>
      </c>
      <c r="BK176" s="199">
        <f>ROUND(I176*H176,2)</f>
        <v>0</v>
      </c>
      <c r="BL176" s="18" t="s">
        <v>153</v>
      </c>
      <c r="BM176" s="198" t="s">
        <v>205</v>
      </c>
    </row>
    <row r="177" spans="1:65" s="2" customFormat="1" ht="19.5">
      <c r="A177" s="35"/>
      <c r="B177" s="36"/>
      <c r="C177" s="37"/>
      <c r="D177" s="200" t="s">
        <v>154</v>
      </c>
      <c r="E177" s="37"/>
      <c r="F177" s="201" t="s">
        <v>570</v>
      </c>
      <c r="G177" s="37"/>
      <c r="H177" s="37"/>
      <c r="I177" s="202"/>
      <c r="J177" s="37"/>
      <c r="K177" s="37"/>
      <c r="L177" s="40"/>
      <c r="M177" s="203"/>
      <c r="N177" s="204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154</v>
      </c>
      <c r="AU177" s="18" t="s">
        <v>83</v>
      </c>
    </row>
    <row r="178" spans="1:65" s="2" customFormat="1" ht="11.25">
      <c r="A178" s="35"/>
      <c r="B178" s="36"/>
      <c r="C178" s="37"/>
      <c r="D178" s="205" t="s">
        <v>155</v>
      </c>
      <c r="E178" s="37"/>
      <c r="F178" s="206" t="s">
        <v>571</v>
      </c>
      <c r="G178" s="37"/>
      <c r="H178" s="37"/>
      <c r="I178" s="202"/>
      <c r="J178" s="37"/>
      <c r="K178" s="37"/>
      <c r="L178" s="40"/>
      <c r="M178" s="203"/>
      <c r="N178" s="204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155</v>
      </c>
      <c r="AU178" s="18" t="s">
        <v>83</v>
      </c>
    </row>
    <row r="179" spans="1:65" s="13" customFormat="1" ht="11.25">
      <c r="B179" s="207"/>
      <c r="C179" s="208"/>
      <c r="D179" s="200" t="s">
        <v>157</v>
      </c>
      <c r="E179" s="209" t="s">
        <v>1</v>
      </c>
      <c r="F179" s="210" t="s">
        <v>572</v>
      </c>
      <c r="G179" s="208"/>
      <c r="H179" s="209" t="s">
        <v>1</v>
      </c>
      <c r="I179" s="211"/>
      <c r="J179" s="208"/>
      <c r="K179" s="208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157</v>
      </c>
      <c r="AU179" s="216" t="s">
        <v>83</v>
      </c>
      <c r="AV179" s="13" t="s">
        <v>81</v>
      </c>
      <c r="AW179" s="13" t="s">
        <v>30</v>
      </c>
      <c r="AX179" s="13" t="s">
        <v>73</v>
      </c>
      <c r="AY179" s="216" t="s">
        <v>146</v>
      </c>
    </row>
    <row r="180" spans="1:65" s="14" customFormat="1" ht="11.25">
      <c r="B180" s="217"/>
      <c r="C180" s="218"/>
      <c r="D180" s="200" t="s">
        <v>157</v>
      </c>
      <c r="E180" s="219" t="s">
        <v>1</v>
      </c>
      <c r="F180" s="220" t="s">
        <v>573</v>
      </c>
      <c r="G180" s="218"/>
      <c r="H180" s="221">
        <v>3.8610000000000002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157</v>
      </c>
      <c r="AU180" s="227" t="s">
        <v>83</v>
      </c>
      <c r="AV180" s="14" t="s">
        <v>83</v>
      </c>
      <c r="AW180" s="14" t="s">
        <v>30</v>
      </c>
      <c r="AX180" s="14" t="s">
        <v>73</v>
      </c>
      <c r="AY180" s="227" t="s">
        <v>146</v>
      </c>
    </row>
    <row r="181" spans="1:65" s="15" customFormat="1" ht="11.25">
      <c r="B181" s="228"/>
      <c r="C181" s="229"/>
      <c r="D181" s="200" t="s">
        <v>157</v>
      </c>
      <c r="E181" s="230" t="s">
        <v>1</v>
      </c>
      <c r="F181" s="231" t="s">
        <v>160</v>
      </c>
      <c r="G181" s="229"/>
      <c r="H181" s="232">
        <v>3.8610000000000002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AT181" s="238" t="s">
        <v>157</v>
      </c>
      <c r="AU181" s="238" t="s">
        <v>83</v>
      </c>
      <c r="AV181" s="15" t="s">
        <v>153</v>
      </c>
      <c r="AW181" s="15" t="s">
        <v>30</v>
      </c>
      <c r="AX181" s="15" t="s">
        <v>81</v>
      </c>
      <c r="AY181" s="238" t="s">
        <v>146</v>
      </c>
    </row>
    <row r="182" spans="1:65" s="2" customFormat="1" ht="21.75" customHeight="1">
      <c r="A182" s="35"/>
      <c r="B182" s="36"/>
      <c r="C182" s="187" t="s">
        <v>182</v>
      </c>
      <c r="D182" s="187" t="s">
        <v>148</v>
      </c>
      <c r="E182" s="188" t="s">
        <v>574</v>
      </c>
      <c r="F182" s="189" t="s">
        <v>575</v>
      </c>
      <c r="G182" s="190" t="s">
        <v>327</v>
      </c>
      <c r="H182" s="191">
        <v>6</v>
      </c>
      <c r="I182" s="192"/>
      <c r="J182" s="193">
        <f>ROUND(I182*H182,2)</f>
        <v>0</v>
      </c>
      <c r="K182" s="189" t="s">
        <v>152</v>
      </c>
      <c r="L182" s="40"/>
      <c r="M182" s="194" t="s">
        <v>1</v>
      </c>
      <c r="N182" s="195" t="s">
        <v>38</v>
      </c>
      <c r="O182" s="72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8" t="s">
        <v>153</v>
      </c>
      <c r="AT182" s="198" t="s">
        <v>148</v>
      </c>
      <c r="AU182" s="198" t="s">
        <v>83</v>
      </c>
      <c r="AY182" s="18" t="s">
        <v>146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8" t="s">
        <v>81</v>
      </c>
      <c r="BK182" s="199">
        <f>ROUND(I182*H182,2)</f>
        <v>0</v>
      </c>
      <c r="BL182" s="18" t="s">
        <v>153</v>
      </c>
      <c r="BM182" s="198" t="s">
        <v>218</v>
      </c>
    </row>
    <row r="183" spans="1:65" s="2" customFormat="1" ht="11.25">
      <c r="A183" s="35"/>
      <c r="B183" s="36"/>
      <c r="C183" s="37"/>
      <c r="D183" s="200" t="s">
        <v>154</v>
      </c>
      <c r="E183" s="37"/>
      <c r="F183" s="201" t="s">
        <v>575</v>
      </c>
      <c r="G183" s="37"/>
      <c r="H183" s="37"/>
      <c r="I183" s="202"/>
      <c r="J183" s="37"/>
      <c r="K183" s="37"/>
      <c r="L183" s="40"/>
      <c r="M183" s="203"/>
      <c r="N183" s="204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154</v>
      </c>
      <c r="AU183" s="18" t="s">
        <v>83</v>
      </c>
    </row>
    <row r="184" spans="1:65" s="2" customFormat="1" ht="11.25">
      <c r="A184" s="35"/>
      <c r="B184" s="36"/>
      <c r="C184" s="37"/>
      <c r="D184" s="205" t="s">
        <v>155</v>
      </c>
      <c r="E184" s="37"/>
      <c r="F184" s="206" t="s">
        <v>576</v>
      </c>
      <c r="G184" s="37"/>
      <c r="H184" s="37"/>
      <c r="I184" s="202"/>
      <c r="J184" s="37"/>
      <c r="K184" s="37"/>
      <c r="L184" s="40"/>
      <c r="M184" s="203"/>
      <c r="N184" s="204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155</v>
      </c>
      <c r="AU184" s="18" t="s">
        <v>83</v>
      </c>
    </row>
    <row r="185" spans="1:65" s="2" customFormat="1" ht="24.2" customHeight="1">
      <c r="A185" s="35"/>
      <c r="B185" s="36"/>
      <c r="C185" s="239" t="s">
        <v>222</v>
      </c>
      <c r="D185" s="239" t="s">
        <v>161</v>
      </c>
      <c r="E185" s="240" t="s">
        <v>577</v>
      </c>
      <c r="F185" s="241" t="s">
        <v>578</v>
      </c>
      <c r="G185" s="242" t="s">
        <v>327</v>
      </c>
      <c r="H185" s="243">
        <v>6</v>
      </c>
      <c r="I185" s="244"/>
      <c r="J185" s="245">
        <f>ROUND(I185*H185,2)</f>
        <v>0</v>
      </c>
      <c r="K185" s="241" t="s">
        <v>152</v>
      </c>
      <c r="L185" s="246"/>
      <c r="M185" s="247" t="s">
        <v>1</v>
      </c>
      <c r="N185" s="248" t="s">
        <v>38</v>
      </c>
      <c r="O185" s="72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8" t="s">
        <v>165</v>
      </c>
      <c r="AT185" s="198" t="s">
        <v>161</v>
      </c>
      <c r="AU185" s="198" t="s">
        <v>83</v>
      </c>
      <c r="AY185" s="18" t="s">
        <v>146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8" t="s">
        <v>81</v>
      </c>
      <c r="BK185" s="199">
        <f>ROUND(I185*H185,2)</f>
        <v>0</v>
      </c>
      <c r="BL185" s="18" t="s">
        <v>153</v>
      </c>
      <c r="BM185" s="198" t="s">
        <v>225</v>
      </c>
    </row>
    <row r="186" spans="1:65" s="2" customFormat="1" ht="11.25">
      <c r="A186" s="35"/>
      <c r="B186" s="36"/>
      <c r="C186" s="37"/>
      <c r="D186" s="200" t="s">
        <v>154</v>
      </c>
      <c r="E186" s="37"/>
      <c r="F186" s="201" t="s">
        <v>578</v>
      </c>
      <c r="G186" s="37"/>
      <c r="H186" s="37"/>
      <c r="I186" s="202"/>
      <c r="J186" s="37"/>
      <c r="K186" s="37"/>
      <c r="L186" s="40"/>
      <c r="M186" s="203"/>
      <c r="N186" s="204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154</v>
      </c>
      <c r="AU186" s="18" t="s">
        <v>83</v>
      </c>
    </row>
    <row r="187" spans="1:65" s="2" customFormat="1" ht="24.2" customHeight="1">
      <c r="A187" s="35"/>
      <c r="B187" s="36"/>
      <c r="C187" s="187" t="s">
        <v>187</v>
      </c>
      <c r="D187" s="187" t="s">
        <v>148</v>
      </c>
      <c r="E187" s="188" t="s">
        <v>579</v>
      </c>
      <c r="F187" s="189" t="s">
        <v>580</v>
      </c>
      <c r="G187" s="190" t="s">
        <v>170</v>
      </c>
      <c r="H187" s="191">
        <v>29.978000000000002</v>
      </c>
      <c r="I187" s="192"/>
      <c r="J187" s="193">
        <f>ROUND(I187*H187,2)</f>
        <v>0</v>
      </c>
      <c r="K187" s="189" t="s">
        <v>152</v>
      </c>
      <c r="L187" s="40"/>
      <c r="M187" s="194" t="s">
        <v>1</v>
      </c>
      <c r="N187" s="195" t="s">
        <v>38</v>
      </c>
      <c r="O187" s="72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8" t="s">
        <v>153</v>
      </c>
      <c r="AT187" s="198" t="s">
        <v>148</v>
      </c>
      <c r="AU187" s="198" t="s">
        <v>83</v>
      </c>
      <c r="AY187" s="18" t="s">
        <v>146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8" t="s">
        <v>81</v>
      </c>
      <c r="BK187" s="199">
        <f>ROUND(I187*H187,2)</f>
        <v>0</v>
      </c>
      <c r="BL187" s="18" t="s">
        <v>153</v>
      </c>
      <c r="BM187" s="198" t="s">
        <v>262</v>
      </c>
    </row>
    <row r="188" spans="1:65" s="2" customFormat="1" ht="19.5">
      <c r="A188" s="35"/>
      <c r="B188" s="36"/>
      <c r="C188" s="37"/>
      <c r="D188" s="200" t="s">
        <v>154</v>
      </c>
      <c r="E188" s="37"/>
      <c r="F188" s="201" t="s">
        <v>580</v>
      </c>
      <c r="G188" s="37"/>
      <c r="H188" s="37"/>
      <c r="I188" s="202"/>
      <c r="J188" s="37"/>
      <c r="K188" s="37"/>
      <c r="L188" s="40"/>
      <c r="M188" s="203"/>
      <c r="N188" s="204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154</v>
      </c>
      <c r="AU188" s="18" t="s">
        <v>83</v>
      </c>
    </row>
    <row r="189" spans="1:65" s="2" customFormat="1" ht="11.25">
      <c r="A189" s="35"/>
      <c r="B189" s="36"/>
      <c r="C189" s="37"/>
      <c r="D189" s="205" t="s">
        <v>155</v>
      </c>
      <c r="E189" s="37"/>
      <c r="F189" s="206" t="s">
        <v>581</v>
      </c>
      <c r="G189" s="37"/>
      <c r="H189" s="37"/>
      <c r="I189" s="202"/>
      <c r="J189" s="37"/>
      <c r="K189" s="37"/>
      <c r="L189" s="40"/>
      <c r="M189" s="203"/>
      <c r="N189" s="204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155</v>
      </c>
      <c r="AU189" s="18" t="s">
        <v>83</v>
      </c>
    </row>
    <row r="190" spans="1:65" s="14" customFormat="1" ht="11.25">
      <c r="B190" s="217"/>
      <c r="C190" s="218"/>
      <c r="D190" s="200" t="s">
        <v>157</v>
      </c>
      <c r="E190" s="219" t="s">
        <v>1</v>
      </c>
      <c r="F190" s="220" t="s">
        <v>582</v>
      </c>
      <c r="G190" s="218"/>
      <c r="H190" s="221">
        <v>24.361999999999998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157</v>
      </c>
      <c r="AU190" s="227" t="s">
        <v>83</v>
      </c>
      <c r="AV190" s="14" t="s">
        <v>83</v>
      </c>
      <c r="AW190" s="14" t="s">
        <v>30</v>
      </c>
      <c r="AX190" s="14" t="s">
        <v>73</v>
      </c>
      <c r="AY190" s="227" t="s">
        <v>146</v>
      </c>
    </row>
    <row r="191" spans="1:65" s="14" customFormat="1" ht="11.25">
      <c r="B191" s="217"/>
      <c r="C191" s="218"/>
      <c r="D191" s="200" t="s">
        <v>157</v>
      </c>
      <c r="E191" s="219" t="s">
        <v>1</v>
      </c>
      <c r="F191" s="220" t="s">
        <v>583</v>
      </c>
      <c r="G191" s="218"/>
      <c r="H191" s="221">
        <v>1.2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157</v>
      </c>
      <c r="AU191" s="227" t="s">
        <v>83</v>
      </c>
      <c r="AV191" s="14" t="s">
        <v>83</v>
      </c>
      <c r="AW191" s="14" t="s">
        <v>30</v>
      </c>
      <c r="AX191" s="14" t="s">
        <v>73</v>
      </c>
      <c r="AY191" s="227" t="s">
        <v>146</v>
      </c>
    </row>
    <row r="192" spans="1:65" s="14" customFormat="1" ht="11.25">
      <c r="B192" s="217"/>
      <c r="C192" s="218"/>
      <c r="D192" s="200" t="s">
        <v>157</v>
      </c>
      <c r="E192" s="219" t="s">
        <v>1</v>
      </c>
      <c r="F192" s="220" t="s">
        <v>584</v>
      </c>
      <c r="G192" s="218"/>
      <c r="H192" s="221">
        <v>4.4160000000000004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157</v>
      </c>
      <c r="AU192" s="227" t="s">
        <v>83</v>
      </c>
      <c r="AV192" s="14" t="s">
        <v>83</v>
      </c>
      <c r="AW192" s="14" t="s">
        <v>30</v>
      </c>
      <c r="AX192" s="14" t="s">
        <v>73</v>
      </c>
      <c r="AY192" s="227" t="s">
        <v>146</v>
      </c>
    </row>
    <row r="193" spans="1:65" s="15" customFormat="1" ht="11.25">
      <c r="B193" s="228"/>
      <c r="C193" s="229"/>
      <c r="D193" s="200" t="s">
        <v>157</v>
      </c>
      <c r="E193" s="230" t="s">
        <v>1</v>
      </c>
      <c r="F193" s="231" t="s">
        <v>160</v>
      </c>
      <c r="G193" s="229"/>
      <c r="H193" s="232">
        <v>29.977999999999998</v>
      </c>
      <c r="I193" s="233"/>
      <c r="J193" s="229"/>
      <c r="K193" s="229"/>
      <c r="L193" s="234"/>
      <c r="M193" s="235"/>
      <c r="N193" s="236"/>
      <c r="O193" s="236"/>
      <c r="P193" s="236"/>
      <c r="Q193" s="236"/>
      <c r="R193" s="236"/>
      <c r="S193" s="236"/>
      <c r="T193" s="237"/>
      <c r="AT193" s="238" t="s">
        <v>157</v>
      </c>
      <c r="AU193" s="238" t="s">
        <v>83</v>
      </c>
      <c r="AV193" s="15" t="s">
        <v>153</v>
      </c>
      <c r="AW193" s="15" t="s">
        <v>30</v>
      </c>
      <c r="AX193" s="15" t="s">
        <v>81</v>
      </c>
      <c r="AY193" s="238" t="s">
        <v>146</v>
      </c>
    </row>
    <row r="194" spans="1:65" s="2" customFormat="1" ht="16.5" customHeight="1">
      <c r="A194" s="35"/>
      <c r="B194" s="36"/>
      <c r="C194" s="187" t="s">
        <v>265</v>
      </c>
      <c r="D194" s="187" t="s">
        <v>148</v>
      </c>
      <c r="E194" s="188" t="s">
        <v>585</v>
      </c>
      <c r="F194" s="189" t="s">
        <v>586</v>
      </c>
      <c r="G194" s="190" t="s">
        <v>170</v>
      </c>
      <c r="H194" s="191">
        <v>6</v>
      </c>
      <c r="I194" s="192"/>
      <c r="J194" s="193">
        <f>ROUND(I194*H194,2)</f>
        <v>0</v>
      </c>
      <c r="K194" s="189" t="s">
        <v>152</v>
      </c>
      <c r="L194" s="40"/>
      <c r="M194" s="194" t="s">
        <v>1</v>
      </c>
      <c r="N194" s="195" t="s">
        <v>38</v>
      </c>
      <c r="O194" s="72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8" t="s">
        <v>153</v>
      </c>
      <c r="AT194" s="198" t="s">
        <v>148</v>
      </c>
      <c r="AU194" s="198" t="s">
        <v>83</v>
      </c>
      <c r="AY194" s="18" t="s">
        <v>146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8" t="s">
        <v>81</v>
      </c>
      <c r="BK194" s="199">
        <f>ROUND(I194*H194,2)</f>
        <v>0</v>
      </c>
      <c r="BL194" s="18" t="s">
        <v>153</v>
      </c>
      <c r="BM194" s="198" t="s">
        <v>268</v>
      </c>
    </row>
    <row r="195" spans="1:65" s="2" customFormat="1" ht="11.25">
      <c r="A195" s="35"/>
      <c r="B195" s="36"/>
      <c r="C195" s="37"/>
      <c r="D195" s="200" t="s">
        <v>154</v>
      </c>
      <c r="E195" s="37"/>
      <c r="F195" s="201" t="s">
        <v>586</v>
      </c>
      <c r="G195" s="37"/>
      <c r="H195" s="37"/>
      <c r="I195" s="202"/>
      <c r="J195" s="37"/>
      <c r="K195" s="37"/>
      <c r="L195" s="40"/>
      <c r="M195" s="203"/>
      <c r="N195" s="204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154</v>
      </c>
      <c r="AU195" s="18" t="s">
        <v>83</v>
      </c>
    </row>
    <row r="196" spans="1:65" s="2" customFormat="1" ht="11.25">
      <c r="A196" s="35"/>
      <c r="B196" s="36"/>
      <c r="C196" s="37"/>
      <c r="D196" s="205" t="s">
        <v>155</v>
      </c>
      <c r="E196" s="37"/>
      <c r="F196" s="206" t="s">
        <v>587</v>
      </c>
      <c r="G196" s="37"/>
      <c r="H196" s="37"/>
      <c r="I196" s="202"/>
      <c r="J196" s="37"/>
      <c r="K196" s="37"/>
      <c r="L196" s="40"/>
      <c r="M196" s="203"/>
      <c r="N196" s="204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155</v>
      </c>
      <c r="AU196" s="18" t="s">
        <v>83</v>
      </c>
    </row>
    <row r="197" spans="1:65" s="13" customFormat="1" ht="11.25">
      <c r="B197" s="207"/>
      <c r="C197" s="208"/>
      <c r="D197" s="200" t="s">
        <v>157</v>
      </c>
      <c r="E197" s="209" t="s">
        <v>1</v>
      </c>
      <c r="F197" s="210" t="s">
        <v>588</v>
      </c>
      <c r="G197" s="208"/>
      <c r="H197" s="209" t="s">
        <v>1</v>
      </c>
      <c r="I197" s="211"/>
      <c r="J197" s="208"/>
      <c r="K197" s="208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157</v>
      </c>
      <c r="AU197" s="216" t="s">
        <v>83</v>
      </c>
      <c r="AV197" s="13" t="s">
        <v>81</v>
      </c>
      <c r="AW197" s="13" t="s">
        <v>30</v>
      </c>
      <c r="AX197" s="13" t="s">
        <v>73</v>
      </c>
      <c r="AY197" s="216" t="s">
        <v>146</v>
      </c>
    </row>
    <row r="198" spans="1:65" s="14" customFormat="1" ht="11.25">
      <c r="B198" s="217"/>
      <c r="C198" s="218"/>
      <c r="D198" s="200" t="s">
        <v>157</v>
      </c>
      <c r="E198" s="219" t="s">
        <v>1</v>
      </c>
      <c r="F198" s="220" t="s">
        <v>589</v>
      </c>
      <c r="G198" s="218"/>
      <c r="H198" s="221">
        <v>6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157</v>
      </c>
      <c r="AU198" s="227" t="s">
        <v>83</v>
      </c>
      <c r="AV198" s="14" t="s">
        <v>83</v>
      </c>
      <c r="AW198" s="14" t="s">
        <v>30</v>
      </c>
      <c r="AX198" s="14" t="s">
        <v>73</v>
      </c>
      <c r="AY198" s="227" t="s">
        <v>146</v>
      </c>
    </row>
    <row r="199" spans="1:65" s="15" customFormat="1" ht="11.25">
      <c r="B199" s="228"/>
      <c r="C199" s="229"/>
      <c r="D199" s="200" t="s">
        <v>157</v>
      </c>
      <c r="E199" s="230" t="s">
        <v>1</v>
      </c>
      <c r="F199" s="231" t="s">
        <v>160</v>
      </c>
      <c r="G199" s="229"/>
      <c r="H199" s="232">
        <v>6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AT199" s="238" t="s">
        <v>157</v>
      </c>
      <c r="AU199" s="238" t="s">
        <v>83</v>
      </c>
      <c r="AV199" s="15" t="s">
        <v>153</v>
      </c>
      <c r="AW199" s="15" t="s">
        <v>30</v>
      </c>
      <c r="AX199" s="15" t="s">
        <v>81</v>
      </c>
      <c r="AY199" s="238" t="s">
        <v>146</v>
      </c>
    </row>
    <row r="200" spans="1:65" s="12" customFormat="1" ht="22.9" customHeight="1">
      <c r="B200" s="171"/>
      <c r="C200" s="172"/>
      <c r="D200" s="173" t="s">
        <v>72</v>
      </c>
      <c r="E200" s="185" t="s">
        <v>153</v>
      </c>
      <c r="F200" s="185" t="s">
        <v>590</v>
      </c>
      <c r="G200" s="172"/>
      <c r="H200" s="172"/>
      <c r="I200" s="175"/>
      <c r="J200" s="186">
        <f>BK200</f>
        <v>0</v>
      </c>
      <c r="K200" s="172"/>
      <c r="L200" s="177"/>
      <c r="M200" s="178"/>
      <c r="N200" s="179"/>
      <c r="O200" s="179"/>
      <c r="P200" s="180">
        <f>SUM(P201:P203)</f>
        <v>0</v>
      </c>
      <c r="Q200" s="179"/>
      <c r="R200" s="180">
        <f>SUM(R201:R203)</f>
        <v>0</v>
      </c>
      <c r="S200" s="179"/>
      <c r="T200" s="181">
        <f>SUM(T201:T203)</f>
        <v>0</v>
      </c>
      <c r="AR200" s="182" t="s">
        <v>81</v>
      </c>
      <c r="AT200" s="183" t="s">
        <v>72</v>
      </c>
      <c r="AU200" s="183" t="s">
        <v>81</v>
      </c>
      <c r="AY200" s="182" t="s">
        <v>146</v>
      </c>
      <c r="BK200" s="184">
        <f>SUM(BK201:BK203)</f>
        <v>0</v>
      </c>
    </row>
    <row r="201" spans="1:65" s="2" customFormat="1" ht="24.2" customHeight="1">
      <c r="A201" s="35"/>
      <c r="B201" s="36"/>
      <c r="C201" s="187" t="s">
        <v>193</v>
      </c>
      <c r="D201" s="187" t="s">
        <v>148</v>
      </c>
      <c r="E201" s="188" t="s">
        <v>591</v>
      </c>
      <c r="F201" s="189" t="s">
        <v>592</v>
      </c>
      <c r="G201" s="190" t="s">
        <v>151</v>
      </c>
      <c r="H201" s="191">
        <v>0.875</v>
      </c>
      <c r="I201" s="192"/>
      <c r="J201" s="193">
        <f>ROUND(I201*H201,2)</f>
        <v>0</v>
      </c>
      <c r="K201" s="189" t="s">
        <v>152</v>
      </c>
      <c r="L201" s="40"/>
      <c r="M201" s="194" t="s">
        <v>1</v>
      </c>
      <c r="N201" s="195" t="s">
        <v>38</v>
      </c>
      <c r="O201" s="72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8" t="s">
        <v>153</v>
      </c>
      <c r="AT201" s="198" t="s">
        <v>148</v>
      </c>
      <c r="AU201" s="198" t="s">
        <v>83</v>
      </c>
      <c r="AY201" s="18" t="s">
        <v>146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8" t="s">
        <v>81</v>
      </c>
      <c r="BK201" s="199">
        <f>ROUND(I201*H201,2)</f>
        <v>0</v>
      </c>
      <c r="BL201" s="18" t="s">
        <v>153</v>
      </c>
      <c r="BM201" s="198" t="s">
        <v>273</v>
      </c>
    </row>
    <row r="202" spans="1:65" s="2" customFormat="1" ht="11.25">
      <c r="A202" s="35"/>
      <c r="B202" s="36"/>
      <c r="C202" s="37"/>
      <c r="D202" s="200" t="s">
        <v>154</v>
      </c>
      <c r="E202" s="37"/>
      <c r="F202" s="201" t="s">
        <v>592</v>
      </c>
      <c r="G202" s="37"/>
      <c r="H202" s="37"/>
      <c r="I202" s="202"/>
      <c r="J202" s="37"/>
      <c r="K202" s="37"/>
      <c r="L202" s="40"/>
      <c r="M202" s="203"/>
      <c r="N202" s="204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154</v>
      </c>
      <c r="AU202" s="18" t="s">
        <v>83</v>
      </c>
    </row>
    <row r="203" spans="1:65" s="2" customFormat="1" ht="11.25">
      <c r="A203" s="35"/>
      <c r="B203" s="36"/>
      <c r="C203" s="37"/>
      <c r="D203" s="205" t="s">
        <v>155</v>
      </c>
      <c r="E203" s="37"/>
      <c r="F203" s="206" t="s">
        <v>593</v>
      </c>
      <c r="G203" s="37"/>
      <c r="H203" s="37"/>
      <c r="I203" s="202"/>
      <c r="J203" s="37"/>
      <c r="K203" s="37"/>
      <c r="L203" s="40"/>
      <c r="M203" s="203"/>
      <c r="N203" s="204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155</v>
      </c>
      <c r="AU203" s="18" t="s">
        <v>83</v>
      </c>
    </row>
    <row r="204" spans="1:65" s="12" customFormat="1" ht="22.9" customHeight="1">
      <c r="B204" s="171"/>
      <c r="C204" s="172"/>
      <c r="D204" s="173" t="s">
        <v>72</v>
      </c>
      <c r="E204" s="185" t="s">
        <v>171</v>
      </c>
      <c r="F204" s="185" t="s">
        <v>594</v>
      </c>
      <c r="G204" s="172"/>
      <c r="H204" s="172"/>
      <c r="I204" s="175"/>
      <c r="J204" s="186">
        <f>BK204</f>
        <v>0</v>
      </c>
      <c r="K204" s="172"/>
      <c r="L204" s="177"/>
      <c r="M204" s="178"/>
      <c r="N204" s="179"/>
      <c r="O204" s="179"/>
      <c r="P204" s="180">
        <f>SUM(P205:P278)</f>
        <v>0</v>
      </c>
      <c r="Q204" s="179"/>
      <c r="R204" s="180">
        <f>SUM(R205:R278)</f>
        <v>0</v>
      </c>
      <c r="S204" s="179"/>
      <c r="T204" s="181">
        <f>SUM(T205:T278)</f>
        <v>0</v>
      </c>
      <c r="AR204" s="182" t="s">
        <v>81</v>
      </c>
      <c r="AT204" s="183" t="s">
        <v>72</v>
      </c>
      <c r="AU204" s="183" t="s">
        <v>81</v>
      </c>
      <c r="AY204" s="182" t="s">
        <v>146</v>
      </c>
      <c r="BK204" s="184">
        <f>SUM(BK205:BK278)</f>
        <v>0</v>
      </c>
    </row>
    <row r="205" spans="1:65" s="2" customFormat="1" ht="24.2" customHeight="1">
      <c r="A205" s="35"/>
      <c r="B205" s="36"/>
      <c r="C205" s="187" t="s">
        <v>8</v>
      </c>
      <c r="D205" s="187" t="s">
        <v>148</v>
      </c>
      <c r="E205" s="188" t="s">
        <v>595</v>
      </c>
      <c r="F205" s="189" t="s">
        <v>596</v>
      </c>
      <c r="G205" s="190" t="s">
        <v>170</v>
      </c>
      <c r="H205" s="191">
        <v>167.256</v>
      </c>
      <c r="I205" s="192"/>
      <c r="J205" s="193">
        <f>ROUND(I205*H205,2)</f>
        <v>0</v>
      </c>
      <c r="K205" s="189" t="s">
        <v>152</v>
      </c>
      <c r="L205" s="40"/>
      <c r="M205" s="194" t="s">
        <v>1</v>
      </c>
      <c r="N205" s="195" t="s">
        <v>38</v>
      </c>
      <c r="O205" s="72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8" t="s">
        <v>153</v>
      </c>
      <c r="AT205" s="198" t="s">
        <v>148</v>
      </c>
      <c r="AU205" s="198" t="s">
        <v>83</v>
      </c>
      <c r="AY205" s="18" t="s">
        <v>146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8" t="s">
        <v>81</v>
      </c>
      <c r="BK205" s="199">
        <f>ROUND(I205*H205,2)</f>
        <v>0</v>
      </c>
      <c r="BL205" s="18" t="s">
        <v>153</v>
      </c>
      <c r="BM205" s="198" t="s">
        <v>277</v>
      </c>
    </row>
    <row r="206" spans="1:65" s="2" customFormat="1" ht="11.25">
      <c r="A206" s="35"/>
      <c r="B206" s="36"/>
      <c r="C206" s="37"/>
      <c r="D206" s="200" t="s">
        <v>154</v>
      </c>
      <c r="E206" s="37"/>
      <c r="F206" s="201" t="s">
        <v>596</v>
      </c>
      <c r="G206" s="37"/>
      <c r="H206" s="37"/>
      <c r="I206" s="202"/>
      <c r="J206" s="37"/>
      <c r="K206" s="37"/>
      <c r="L206" s="40"/>
      <c r="M206" s="203"/>
      <c r="N206" s="204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154</v>
      </c>
      <c r="AU206" s="18" t="s">
        <v>83</v>
      </c>
    </row>
    <row r="207" spans="1:65" s="2" customFormat="1" ht="11.25">
      <c r="A207" s="35"/>
      <c r="B207" s="36"/>
      <c r="C207" s="37"/>
      <c r="D207" s="205" t="s">
        <v>155</v>
      </c>
      <c r="E207" s="37"/>
      <c r="F207" s="206" t="s">
        <v>597</v>
      </c>
      <c r="G207" s="37"/>
      <c r="H207" s="37"/>
      <c r="I207" s="202"/>
      <c r="J207" s="37"/>
      <c r="K207" s="37"/>
      <c r="L207" s="40"/>
      <c r="M207" s="203"/>
      <c r="N207" s="204"/>
      <c r="O207" s="72"/>
      <c r="P207" s="72"/>
      <c r="Q207" s="72"/>
      <c r="R207" s="72"/>
      <c r="S207" s="72"/>
      <c r="T207" s="73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155</v>
      </c>
      <c r="AU207" s="18" t="s">
        <v>83</v>
      </c>
    </row>
    <row r="208" spans="1:65" s="14" customFormat="1" ht="11.25">
      <c r="B208" s="217"/>
      <c r="C208" s="218"/>
      <c r="D208" s="200" t="s">
        <v>157</v>
      </c>
      <c r="E208" s="219" t="s">
        <v>1</v>
      </c>
      <c r="F208" s="220" t="s">
        <v>598</v>
      </c>
      <c r="G208" s="218"/>
      <c r="H208" s="221">
        <v>167.256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157</v>
      </c>
      <c r="AU208" s="227" t="s">
        <v>83</v>
      </c>
      <c r="AV208" s="14" t="s">
        <v>83</v>
      </c>
      <c r="AW208" s="14" t="s">
        <v>30</v>
      </c>
      <c r="AX208" s="14" t="s">
        <v>73</v>
      </c>
      <c r="AY208" s="227" t="s">
        <v>146</v>
      </c>
    </row>
    <row r="209" spans="1:65" s="15" customFormat="1" ht="11.25">
      <c r="B209" s="228"/>
      <c r="C209" s="229"/>
      <c r="D209" s="200" t="s">
        <v>157</v>
      </c>
      <c r="E209" s="230" t="s">
        <v>1</v>
      </c>
      <c r="F209" s="231" t="s">
        <v>160</v>
      </c>
      <c r="G209" s="229"/>
      <c r="H209" s="232">
        <v>167.256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AT209" s="238" t="s">
        <v>157</v>
      </c>
      <c r="AU209" s="238" t="s">
        <v>83</v>
      </c>
      <c r="AV209" s="15" t="s">
        <v>153</v>
      </c>
      <c r="AW209" s="15" t="s">
        <v>30</v>
      </c>
      <c r="AX209" s="15" t="s">
        <v>81</v>
      </c>
      <c r="AY209" s="238" t="s">
        <v>146</v>
      </c>
    </row>
    <row r="210" spans="1:65" s="2" customFormat="1" ht="21.75" customHeight="1">
      <c r="A210" s="35"/>
      <c r="B210" s="36"/>
      <c r="C210" s="187" t="s">
        <v>199</v>
      </c>
      <c r="D210" s="187" t="s">
        <v>148</v>
      </c>
      <c r="E210" s="188" t="s">
        <v>599</v>
      </c>
      <c r="F210" s="189" t="s">
        <v>600</v>
      </c>
      <c r="G210" s="190" t="s">
        <v>170</v>
      </c>
      <c r="H210" s="191">
        <v>5.55</v>
      </c>
      <c r="I210" s="192"/>
      <c r="J210" s="193">
        <f>ROUND(I210*H210,2)</f>
        <v>0</v>
      </c>
      <c r="K210" s="189" t="s">
        <v>152</v>
      </c>
      <c r="L210" s="40"/>
      <c r="M210" s="194" t="s">
        <v>1</v>
      </c>
      <c r="N210" s="195" t="s">
        <v>38</v>
      </c>
      <c r="O210" s="72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8" t="s">
        <v>153</v>
      </c>
      <c r="AT210" s="198" t="s">
        <v>148</v>
      </c>
      <c r="AU210" s="198" t="s">
        <v>83</v>
      </c>
      <c r="AY210" s="18" t="s">
        <v>146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8" t="s">
        <v>81</v>
      </c>
      <c r="BK210" s="199">
        <f>ROUND(I210*H210,2)</f>
        <v>0</v>
      </c>
      <c r="BL210" s="18" t="s">
        <v>153</v>
      </c>
      <c r="BM210" s="198" t="s">
        <v>281</v>
      </c>
    </row>
    <row r="211" spans="1:65" s="2" customFormat="1" ht="11.25">
      <c r="A211" s="35"/>
      <c r="B211" s="36"/>
      <c r="C211" s="37"/>
      <c r="D211" s="200" t="s">
        <v>154</v>
      </c>
      <c r="E211" s="37"/>
      <c r="F211" s="201" t="s">
        <v>600</v>
      </c>
      <c r="G211" s="37"/>
      <c r="H211" s="37"/>
      <c r="I211" s="202"/>
      <c r="J211" s="37"/>
      <c r="K211" s="37"/>
      <c r="L211" s="40"/>
      <c r="M211" s="203"/>
      <c r="N211" s="204"/>
      <c r="O211" s="72"/>
      <c r="P211" s="72"/>
      <c r="Q211" s="72"/>
      <c r="R211" s="72"/>
      <c r="S211" s="72"/>
      <c r="T211" s="73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154</v>
      </c>
      <c r="AU211" s="18" t="s">
        <v>83</v>
      </c>
    </row>
    <row r="212" spans="1:65" s="2" customFormat="1" ht="11.25">
      <c r="A212" s="35"/>
      <c r="B212" s="36"/>
      <c r="C212" s="37"/>
      <c r="D212" s="205" t="s">
        <v>155</v>
      </c>
      <c r="E212" s="37"/>
      <c r="F212" s="206" t="s">
        <v>601</v>
      </c>
      <c r="G212" s="37"/>
      <c r="H212" s="37"/>
      <c r="I212" s="202"/>
      <c r="J212" s="37"/>
      <c r="K212" s="37"/>
      <c r="L212" s="40"/>
      <c r="M212" s="203"/>
      <c r="N212" s="204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155</v>
      </c>
      <c r="AU212" s="18" t="s">
        <v>83</v>
      </c>
    </row>
    <row r="213" spans="1:65" s="13" customFormat="1" ht="11.25">
      <c r="B213" s="207"/>
      <c r="C213" s="208"/>
      <c r="D213" s="200" t="s">
        <v>157</v>
      </c>
      <c r="E213" s="209" t="s">
        <v>1</v>
      </c>
      <c r="F213" s="210" t="s">
        <v>602</v>
      </c>
      <c r="G213" s="208"/>
      <c r="H213" s="209" t="s">
        <v>1</v>
      </c>
      <c r="I213" s="211"/>
      <c r="J213" s="208"/>
      <c r="K213" s="208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157</v>
      </c>
      <c r="AU213" s="216" t="s">
        <v>83</v>
      </c>
      <c r="AV213" s="13" t="s">
        <v>81</v>
      </c>
      <c r="AW213" s="13" t="s">
        <v>30</v>
      </c>
      <c r="AX213" s="13" t="s">
        <v>73</v>
      </c>
      <c r="AY213" s="216" t="s">
        <v>146</v>
      </c>
    </row>
    <row r="214" spans="1:65" s="14" customFormat="1" ht="11.25">
      <c r="B214" s="217"/>
      <c r="C214" s="218"/>
      <c r="D214" s="200" t="s">
        <v>157</v>
      </c>
      <c r="E214" s="219" t="s">
        <v>1</v>
      </c>
      <c r="F214" s="220" t="s">
        <v>603</v>
      </c>
      <c r="G214" s="218"/>
      <c r="H214" s="221">
        <v>1.8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157</v>
      </c>
      <c r="AU214" s="227" t="s">
        <v>83</v>
      </c>
      <c r="AV214" s="14" t="s">
        <v>83</v>
      </c>
      <c r="AW214" s="14" t="s">
        <v>30</v>
      </c>
      <c r="AX214" s="14" t="s">
        <v>73</v>
      </c>
      <c r="AY214" s="227" t="s">
        <v>146</v>
      </c>
    </row>
    <row r="215" spans="1:65" s="13" customFormat="1" ht="11.25">
      <c r="B215" s="207"/>
      <c r="C215" s="208"/>
      <c r="D215" s="200" t="s">
        <v>157</v>
      </c>
      <c r="E215" s="209" t="s">
        <v>1</v>
      </c>
      <c r="F215" s="210" t="s">
        <v>604</v>
      </c>
      <c r="G215" s="208"/>
      <c r="H215" s="209" t="s">
        <v>1</v>
      </c>
      <c r="I215" s="211"/>
      <c r="J215" s="208"/>
      <c r="K215" s="208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157</v>
      </c>
      <c r="AU215" s="216" t="s">
        <v>83</v>
      </c>
      <c r="AV215" s="13" t="s">
        <v>81</v>
      </c>
      <c r="AW215" s="13" t="s">
        <v>30</v>
      </c>
      <c r="AX215" s="13" t="s">
        <v>73</v>
      </c>
      <c r="AY215" s="216" t="s">
        <v>146</v>
      </c>
    </row>
    <row r="216" spans="1:65" s="14" customFormat="1" ht="11.25">
      <c r="B216" s="217"/>
      <c r="C216" s="218"/>
      <c r="D216" s="200" t="s">
        <v>157</v>
      </c>
      <c r="E216" s="219" t="s">
        <v>1</v>
      </c>
      <c r="F216" s="220" t="s">
        <v>605</v>
      </c>
      <c r="G216" s="218"/>
      <c r="H216" s="221">
        <v>3.75</v>
      </c>
      <c r="I216" s="222"/>
      <c r="J216" s="218"/>
      <c r="K216" s="218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157</v>
      </c>
      <c r="AU216" s="227" t="s">
        <v>83</v>
      </c>
      <c r="AV216" s="14" t="s">
        <v>83</v>
      </c>
      <c r="AW216" s="14" t="s">
        <v>30</v>
      </c>
      <c r="AX216" s="14" t="s">
        <v>73</v>
      </c>
      <c r="AY216" s="227" t="s">
        <v>146</v>
      </c>
    </row>
    <row r="217" spans="1:65" s="15" customFormat="1" ht="11.25">
      <c r="B217" s="228"/>
      <c r="C217" s="229"/>
      <c r="D217" s="200" t="s">
        <v>157</v>
      </c>
      <c r="E217" s="230" t="s">
        <v>1</v>
      </c>
      <c r="F217" s="231" t="s">
        <v>160</v>
      </c>
      <c r="G217" s="229"/>
      <c r="H217" s="232">
        <v>5.55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AT217" s="238" t="s">
        <v>157</v>
      </c>
      <c r="AU217" s="238" t="s">
        <v>83</v>
      </c>
      <c r="AV217" s="15" t="s">
        <v>153</v>
      </c>
      <c r="AW217" s="15" t="s">
        <v>30</v>
      </c>
      <c r="AX217" s="15" t="s">
        <v>81</v>
      </c>
      <c r="AY217" s="238" t="s">
        <v>146</v>
      </c>
    </row>
    <row r="218" spans="1:65" s="2" customFormat="1" ht="24.2" customHeight="1">
      <c r="A218" s="35"/>
      <c r="B218" s="36"/>
      <c r="C218" s="187" t="s">
        <v>283</v>
      </c>
      <c r="D218" s="187" t="s">
        <v>148</v>
      </c>
      <c r="E218" s="188" t="s">
        <v>606</v>
      </c>
      <c r="F218" s="189" t="s">
        <v>607</v>
      </c>
      <c r="G218" s="190" t="s">
        <v>170</v>
      </c>
      <c r="H218" s="191">
        <v>91.778999999999996</v>
      </c>
      <c r="I218" s="192"/>
      <c r="J218" s="193">
        <f>ROUND(I218*H218,2)</f>
        <v>0</v>
      </c>
      <c r="K218" s="189" t="s">
        <v>152</v>
      </c>
      <c r="L218" s="40"/>
      <c r="M218" s="194" t="s">
        <v>1</v>
      </c>
      <c r="N218" s="195" t="s">
        <v>38</v>
      </c>
      <c r="O218" s="72"/>
      <c r="P218" s="196">
        <f>O218*H218</f>
        <v>0</v>
      </c>
      <c r="Q218" s="196">
        <v>0</v>
      </c>
      <c r="R218" s="196">
        <f>Q218*H218</f>
        <v>0</v>
      </c>
      <c r="S218" s="196">
        <v>0</v>
      </c>
      <c r="T218" s="19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8" t="s">
        <v>153</v>
      </c>
      <c r="AT218" s="198" t="s">
        <v>148</v>
      </c>
      <c r="AU218" s="198" t="s">
        <v>83</v>
      </c>
      <c r="AY218" s="18" t="s">
        <v>146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8" t="s">
        <v>81</v>
      </c>
      <c r="BK218" s="199">
        <f>ROUND(I218*H218,2)</f>
        <v>0</v>
      </c>
      <c r="BL218" s="18" t="s">
        <v>153</v>
      </c>
      <c r="BM218" s="198" t="s">
        <v>286</v>
      </c>
    </row>
    <row r="219" spans="1:65" s="2" customFormat="1" ht="19.5">
      <c r="A219" s="35"/>
      <c r="B219" s="36"/>
      <c r="C219" s="37"/>
      <c r="D219" s="200" t="s">
        <v>154</v>
      </c>
      <c r="E219" s="37"/>
      <c r="F219" s="201" t="s">
        <v>607</v>
      </c>
      <c r="G219" s="37"/>
      <c r="H219" s="37"/>
      <c r="I219" s="202"/>
      <c r="J219" s="37"/>
      <c r="K219" s="37"/>
      <c r="L219" s="40"/>
      <c r="M219" s="203"/>
      <c r="N219" s="204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154</v>
      </c>
      <c r="AU219" s="18" t="s">
        <v>83</v>
      </c>
    </row>
    <row r="220" spans="1:65" s="2" customFormat="1" ht="11.25">
      <c r="A220" s="35"/>
      <c r="B220" s="36"/>
      <c r="C220" s="37"/>
      <c r="D220" s="205" t="s">
        <v>155</v>
      </c>
      <c r="E220" s="37"/>
      <c r="F220" s="206" t="s">
        <v>608</v>
      </c>
      <c r="G220" s="37"/>
      <c r="H220" s="37"/>
      <c r="I220" s="202"/>
      <c r="J220" s="37"/>
      <c r="K220" s="37"/>
      <c r="L220" s="40"/>
      <c r="M220" s="203"/>
      <c r="N220" s="204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155</v>
      </c>
      <c r="AU220" s="18" t="s">
        <v>83</v>
      </c>
    </row>
    <row r="221" spans="1:65" s="13" customFormat="1" ht="11.25">
      <c r="B221" s="207"/>
      <c r="C221" s="208"/>
      <c r="D221" s="200" t="s">
        <v>157</v>
      </c>
      <c r="E221" s="209" t="s">
        <v>1</v>
      </c>
      <c r="F221" s="210" t="s">
        <v>609</v>
      </c>
      <c r="G221" s="208"/>
      <c r="H221" s="209" t="s">
        <v>1</v>
      </c>
      <c r="I221" s="211"/>
      <c r="J221" s="208"/>
      <c r="K221" s="208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157</v>
      </c>
      <c r="AU221" s="216" t="s">
        <v>83</v>
      </c>
      <c r="AV221" s="13" t="s">
        <v>81</v>
      </c>
      <c r="AW221" s="13" t="s">
        <v>30</v>
      </c>
      <c r="AX221" s="13" t="s">
        <v>73</v>
      </c>
      <c r="AY221" s="216" t="s">
        <v>146</v>
      </c>
    </row>
    <row r="222" spans="1:65" s="14" customFormat="1" ht="11.25">
      <c r="B222" s="217"/>
      <c r="C222" s="218"/>
      <c r="D222" s="200" t="s">
        <v>157</v>
      </c>
      <c r="E222" s="219" t="s">
        <v>1</v>
      </c>
      <c r="F222" s="220" t="s">
        <v>610</v>
      </c>
      <c r="G222" s="218"/>
      <c r="H222" s="221">
        <v>91.778999999999996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157</v>
      </c>
      <c r="AU222" s="227" t="s">
        <v>83</v>
      </c>
      <c r="AV222" s="14" t="s">
        <v>83</v>
      </c>
      <c r="AW222" s="14" t="s">
        <v>30</v>
      </c>
      <c r="AX222" s="14" t="s">
        <v>73</v>
      </c>
      <c r="AY222" s="227" t="s">
        <v>146</v>
      </c>
    </row>
    <row r="223" spans="1:65" s="15" customFormat="1" ht="11.25">
      <c r="B223" s="228"/>
      <c r="C223" s="229"/>
      <c r="D223" s="200" t="s">
        <v>157</v>
      </c>
      <c r="E223" s="230" t="s">
        <v>1</v>
      </c>
      <c r="F223" s="231" t="s">
        <v>160</v>
      </c>
      <c r="G223" s="229"/>
      <c r="H223" s="232">
        <v>91.778999999999996</v>
      </c>
      <c r="I223" s="233"/>
      <c r="J223" s="229"/>
      <c r="K223" s="229"/>
      <c r="L223" s="234"/>
      <c r="M223" s="235"/>
      <c r="N223" s="236"/>
      <c r="O223" s="236"/>
      <c r="P223" s="236"/>
      <c r="Q223" s="236"/>
      <c r="R223" s="236"/>
      <c r="S223" s="236"/>
      <c r="T223" s="237"/>
      <c r="AT223" s="238" t="s">
        <v>157</v>
      </c>
      <c r="AU223" s="238" t="s">
        <v>83</v>
      </c>
      <c r="AV223" s="15" t="s">
        <v>153</v>
      </c>
      <c r="AW223" s="15" t="s">
        <v>30</v>
      </c>
      <c r="AX223" s="15" t="s">
        <v>81</v>
      </c>
      <c r="AY223" s="238" t="s">
        <v>146</v>
      </c>
    </row>
    <row r="224" spans="1:65" s="2" customFormat="1" ht="24.2" customHeight="1">
      <c r="A224" s="35"/>
      <c r="B224" s="36"/>
      <c r="C224" s="187" t="s">
        <v>205</v>
      </c>
      <c r="D224" s="187" t="s">
        <v>148</v>
      </c>
      <c r="E224" s="188" t="s">
        <v>611</v>
      </c>
      <c r="F224" s="189" t="s">
        <v>612</v>
      </c>
      <c r="G224" s="190" t="s">
        <v>170</v>
      </c>
      <c r="H224" s="191">
        <v>8.6999999999999993</v>
      </c>
      <c r="I224" s="192"/>
      <c r="J224" s="193">
        <f>ROUND(I224*H224,2)</f>
        <v>0</v>
      </c>
      <c r="K224" s="189" t="s">
        <v>152</v>
      </c>
      <c r="L224" s="40"/>
      <c r="M224" s="194" t="s">
        <v>1</v>
      </c>
      <c r="N224" s="195" t="s">
        <v>38</v>
      </c>
      <c r="O224" s="72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8" t="s">
        <v>153</v>
      </c>
      <c r="AT224" s="198" t="s">
        <v>148</v>
      </c>
      <c r="AU224" s="198" t="s">
        <v>83</v>
      </c>
      <c r="AY224" s="18" t="s">
        <v>146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8" t="s">
        <v>81</v>
      </c>
      <c r="BK224" s="199">
        <f>ROUND(I224*H224,2)</f>
        <v>0</v>
      </c>
      <c r="BL224" s="18" t="s">
        <v>153</v>
      </c>
      <c r="BM224" s="198" t="s">
        <v>291</v>
      </c>
    </row>
    <row r="225" spans="1:65" s="2" customFormat="1" ht="11.25">
      <c r="A225" s="35"/>
      <c r="B225" s="36"/>
      <c r="C225" s="37"/>
      <c r="D225" s="200" t="s">
        <v>154</v>
      </c>
      <c r="E225" s="37"/>
      <c r="F225" s="201" t="s">
        <v>612</v>
      </c>
      <c r="G225" s="37"/>
      <c r="H225" s="37"/>
      <c r="I225" s="202"/>
      <c r="J225" s="37"/>
      <c r="K225" s="37"/>
      <c r="L225" s="40"/>
      <c r="M225" s="203"/>
      <c r="N225" s="204"/>
      <c r="O225" s="72"/>
      <c r="P225" s="72"/>
      <c r="Q225" s="72"/>
      <c r="R225" s="72"/>
      <c r="S225" s="72"/>
      <c r="T225" s="73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154</v>
      </c>
      <c r="AU225" s="18" t="s">
        <v>83</v>
      </c>
    </row>
    <row r="226" spans="1:65" s="2" customFormat="1" ht="11.25">
      <c r="A226" s="35"/>
      <c r="B226" s="36"/>
      <c r="C226" s="37"/>
      <c r="D226" s="205" t="s">
        <v>155</v>
      </c>
      <c r="E226" s="37"/>
      <c r="F226" s="206" t="s">
        <v>613</v>
      </c>
      <c r="G226" s="37"/>
      <c r="H226" s="37"/>
      <c r="I226" s="202"/>
      <c r="J226" s="37"/>
      <c r="K226" s="37"/>
      <c r="L226" s="40"/>
      <c r="M226" s="203"/>
      <c r="N226" s="204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155</v>
      </c>
      <c r="AU226" s="18" t="s">
        <v>83</v>
      </c>
    </row>
    <row r="227" spans="1:65" s="13" customFormat="1" ht="11.25">
      <c r="B227" s="207"/>
      <c r="C227" s="208"/>
      <c r="D227" s="200" t="s">
        <v>157</v>
      </c>
      <c r="E227" s="209" t="s">
        <v>1</v>
      </c>
      <c r="F227" s="210" t="s">
        <v>614</v>
      </c>
      <c r="G227" s="208"/>
      <c r="H227" s="209" t="s">
        <v>1</v>
      </c>
      <c r="I227" s="211"/>
      <c r="J227" s="208"/>
      <c r="K227" s="208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157</v>
      </c>
      <c r="AU227" s="216" t="s">
        <v>83</v>
      </c>
      <c r="AV227" s="13" t="s">
        <v>81</v>
      </c>
      <c r="AW227" s="13" t="s">
        <v>30</v>
      </c>
      <c r="AX227" s="13" t="s">
        <v>73</v>
      </c>
      <c r="AY227" s="216" t="s">
        <v>146</v>
      </c>
    </row>
    <row r="228" spans="1:65" s="14" customFormat="1" ht="11.25">
      <c r="B228" s="217"/>
      <c r="C228" s="218"/>
      <c r="D228" s="200" t="s">
        <v>157</v>
      </c>
      <c r="E228" s="219" t="s">
        <v>1</v>
      </c>
      <c r="F228" s="220" t="s">
        <v>615</v>
      </c>
      <c r="G228" s="218"/>
      <c r="H228" s="221">
        <v>8.6999999999999993</v>
      </c>
      <c r="I228" s="222"/>
      <c r="J228" s="218"/>
      <c r="K228" s="218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157</v>
      </c>
      <c r="AU228" s="227" t="s">
        <v>83</v>
      </c>
      <c r="AV228" s="14" t="s">
        <v>83</v>
      </c>
      <c r="AW228" s="14" t="s">
        <v>30</v>
      </c>
      <c r="AX228" s="14" t="s">
        <v>73</v>
      </c>
      <c r="AY228" s="227" t="s">
        <v>146</v>
      </c>
    </row>
    <row r="229" spans="1:65" s="15" customFormat="1" ht="11.25">
      <c r="B229" s="228"/>
      <c r="C229" s="229"/>
      <c r="D229" s="200" t="s">
        <v>157</v>
      </c>
      <c r="E229" s="230" t="s">
        <v>1</v>
      </c>
      <c r="F229" s="231" t="s">
        <v>160</v>
      </c>
      <c r="G229" s="229"/>
      <c r="H229" s="232">
        <v>8.6999999999999993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AT229" s="238" t="s">
        <v>157</v>
      </c>
      <c r="AU229" s="238" t="s">
        <v>83</v>
      </c>
      <c r="AV229" s="15" t="s">
        <v>153</v>
      </c>
      <c r="AW229" s="15" t="s">
        <v>30</v>
      </c>
      <c r="AX229" s="15" t="s">
        <v>81</v>
      </c>
      <c r="AY229" s="238" t="s">
        <v>146</v>
      </c>
    </row>
    <row r="230" spans="1:65" s="2" customFormat="1" ht="24.2" customHeight="1">
      <c r="A230" s="35"/>
      <c r="B230" s="36"/>
      <c r="C230" s="187" t="s">
        <v>293</v>
      </c>
      <c r="D230" s="187" t="s">
        <v>148</v>
      </c>
      <c r="E230" s="188" t="s">
        <v>616</v>
      </c>
      <c r="F230" s="189" t="s">
        <v>617</v>
      </c>
      <c r="G230" s="190" t="s">
        <v>170</v>
      </c>
      <c r="H230" s="191">
        <v>75.477000000000004</v>
      </c>
      <c r="I230" s="192"/>
      <c r="J230" s="193">
        <f>ROUND(I230*H230,2)</f>
        <v>0</v>
      </c>
      <c r="K230" s="189" t="s">
        <v>152</v>
      </c>
      <c r="L230" s="40"/>
      <c r="M230" s="194" t="s">
        <v>1</v>
      </c>
      <c r="N230" s="195" t="s">
        <v>38</v>
      </c>
      <c r="O230" s="72"/>
      <c r="P230" s="196">
        <f>O230*H230</f>
        <v>0</v>
      </c>
      <c r="Q230" s="196">
        <v>0</v>
      </c>
      <c r="R230" s="196">
        <f>Q230*H230</f>
        <v>0</v>
      </c>
      <c r="S230" s="196">
        <v>0</v>
      </c>
      <c r="T230" s="19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8" t="s">
        <v>153</v>
      </c>
      <c r="AT230" s="198" t="s">
        <v>148</v>
      </c>
      <c r="AU230" s="198" t="s">
        <v>83</v>
      </c>
      <c r="AY230" s="18" t="s">
        <v>146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8" t="s">
        <v>81</v>
      </c>
      <c r="BK230" s="199">
        <f>ROUND(I230*H230,2)</f>
        <v>0</v>
      </c>
      <c r="BL230" s="18" t="s">
        <v>153</v>
      </c>
      <c r="BM230" s="198" t="s">
        <v>296</v>
      </c>
    </row>
    <row r="231" spans="1:65" s="2" customFormat="1" ht="19.5">
      <c r="A231" s="35"/>
      <c r="B231" s="36"/>
      <c r="C231" s="37"/>
      <c r="D231" s="200" t="s">
        <v>154</v>
      </c>
      <c r="E231" s="37"/>
      <c r="F231" s="201" t="s">
        <v>617</v>
      </c>
      <c r="G231" s="37"/>
      <c r="H231" s="37"/>
      <c r="I231" s="202"/>
      <c r="J231" s="37"/>
      <c r="K231" s="37"/>
      <c r="L231" s="40"/>
      <c r="M231" s="203"/>
      <c r="N231" s="204"/>
      <c r="O231" s="72"/>
      <c r="P231" s="72"/>
      <c r="Q231" s="72"/>
      <c r="R231" s="72"/>
      <c r="S231" s="72"/>
      <c r="T231" s="73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154</v>
      </c>
      <c r="AU231" s="18" t="s">
        <v>83</v>
      </c>
    </row>
    <row r="232" spans="1:65" s="2" customFormat="1" ht="11.25">
      <c r="A232" s="35"/>
      <c r="B232" s="36"/>
      <c r="C232" s="37"/>
      <c r="D232" s="205" t="s">
        <v>155</v>
      </c>
      <c r="E232" s="37"/>
      <c r="F232" s="206" t="s">
        <v>618</v>
      </c>
      <c r="G232" s="37"/>
      <c r="H232" s="37"/>
      <c r="I232" s="202"/>
      <c r="J232" s="37"/>
      <c r="K232" s="37"/>
      <c r="L232" s="40"/>
      <c r="M232" s="203"/>
      <c r="N232" s="204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155</v>
      </c>
      <c r="AU232" s="18" t="s">
        <v>83</v>
      </c>
    </row>
    <row r="233" spans="1:65" s="14" customFormat="1" ht="11.25">
      <c r="B233" s="217"/>
      <c r="C233" s="218"/>
      <c r="D233" s="200" t="s">
        <v>157</v>
      </c>
      <c r="E233" s="219" t="s">
        <v>1</v>
      </c>
      <c r="F233" s="220" t="s">
        <v>619</v>
      </c>
      <c r="G233" s="218"/>
      <c r="H233" s="221">
        <v>75.477000000000004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157</v>
      </c>
      <c r="AU233" s="227" t="s">
        <v>83</v>
      </c>
      <c r="AV233" s="14" t="s">
        <v>83</v>
      </c>
      <c r="AW233" s="14" t="s">
        <v>30</v>
      </c>
      <c r="AX233" s="14" t="s">
        <v>73</v>
      </c>
      <c r="AY233" s="227" t="s">
        <v>146</v>
      </c>
    </row>
    <row r="234" spans="1:65" s="13" customFormat="1" ht="11.25">
      <c r="B234" s="207"/>
      <c r="C234" s="208"/>
      <c r="D234" s="200" t="s">
        <v>157</v>
      </c>
      <c r="E234" s="209" t="s">
        <v>1</v>
      </c>
      <c r="F234" s="210" t="s">
        <v>620</v>
      </c>
      <c r="G234" s="208"/>
      <c r="H234" s="209" t="s">
        <v>1</v>
      </c>
      <c r="I234" s="211"/>
      <c r="J234" s="208"/>
      <c r="K234" s="208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157</v>
      </c>
      <c r="AU234" s="216" t="s">
        <v>83</v>
      </c>
      <c r="AV234" s="13" t="s">
        <v>81</v>
      </c>
      <c r="AW234" s="13" t="s">
        <v>30</v>
      </c>
      <c r="AX234" s="13" t="s">
        <v>73</v>
      </c>
      <c r="AY234" s="216" t="s">
        <v>146</v>
      </c>
    </row>
    <row r="235" spans="1:65" s="15" customFormat="1" ht="11.25">
      <c r="B235" s="228"/>
      <c r="C235" s="229"/>
      <c r="D235" s="200" t="s">
        <v>157</v>
      </c>
      <c r="E235" s="230" t="s">
        <v>1</v>
      </c>
      <c r="F235" s="231" t="s">
        <v>160</v>
      </c>
      <c r="G235" s="229"/>
      <c r="H235" s="232">
        <v>75.477000000000004</v>
      </c>
      <c r="I235" s="233"/>
      <c r="J235" s="229"/>
      <c r="K235" s="229"/>
      <c r="L235" s="234"/>
      <c r="M235" s="235"/>
      <c r="N235" s="236"/>
      <c r="O235" s="236"/>
      <c r="P235" s="236"/>
      <c r="Q235" s="236"/>
      <c r="R235" s="236"/>
      <c r="S235" s="236"/>
      <c r="T235" s="237"/>
      <c r="AT235" s="238" t="s">
        <v>157</v>
      </c>
      <c r="AU235" s="238" t="s">
        <v>83</v>
      </c>
      <c r="AV235" s="15" t="s">
        <v>153</v>
      </c>
      <c r="AW235" s="15" t="s">
        <v>30</v>
      </c>
      <c r="AX235" s="15" t="s">
        <v>81</v>
      </c>
      <c r="AY235" s="238" t="s">
        <v>146</v>
      </c>
    </row>
    <row r="236" spans="1:65" s="2" customFormat="1" ht="33" customHeight="1">
      <c r="A236" s="35"/>
      <c r="B236" s="36"/>
      <c r="C236" s="187" t="s">
        <v>218</v>
      </c>
      <c r="D236" s="187" t="s">
        <v>148</v>
      </c>
      <c r="E236" s="188" t="s">
        <v>621</v>
      </c>
      <c r="F236" s="189" t="s">
        <v>622</v>
      </c>
      <c r="G236" s="190" t="s">
        <v>170</v>
      </c>
      <c r="H236" s="191">
        <v>75.477000000000004</v>
      </c>
      <c r="I236" s="192"/>
      <c r="J236" s="193">
        <f>ROUND(I236*H236,2)</f>
        <v>0</v>
      </c>
      <c r="K236" s="189" t="s">
        <v>623</v>
      </c>
      <c r="L236" s="40"/>
      <c r="M236" s="194" t="s">
        <v>1</v>
      </c>
      <c r="N236" s="195" t="s">
        <v>38</v>
      </c>
      <c r="O236" s="72"/>
      <c r="P236" s="196">
        <f>O236*H236</f>
        <v>0</v>
      </c>
      <c r="Q236" s="196">
        <v>0</v>
      </c>
      <c r="R236" s="196">
        <f>Q236*H236</f>
        <v>0</v>
      </c>
      <c r="S236" s="196">
        <v>0</v>
      </c>
      <c r="T236" s="19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8" t="s">
        <v>153</v>
      </c>
      <c r="AT236" s="198" t="s">
        <v>148</v>
      </c>
      <c r="AU236" s="198" t="s">
        <v>83</v>
      </c>
      <c r="AY236" s="18" t="s">
        <v>146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8" t="s">
        <v>81</v>
      </c>
      <c r="BK236" s="199">
        <f>ROUND(I236*H236,2)</f>
        <v>0</v>
      </c>
      <c r="BL236" s="18" t="s">
        <v>153</v>
      </c>
      <c r="BM236" s="198" t="s">
        <v>304</v>
      </c>
    </row>
    <row r="237" spans="1:65" s="2" customFormat="1" ht="19.5">
      <c r="A237" s="35"/>
      <c r="B237" s="36"/>
      <c r="C237" s="37"/>
      <c r="D237" s="200" t="s">
        <v>154</v>
      </c>
      <c r="E237" s="37"/>
      <c r="F237" s="201" t="s">
        <v>622</v>
      </c>
      <c r="G237" s="37"/>
      <c r="H237" s="37"/>
      <c r="I237" s="202"/>
      <c r="J237" s="37"/>
      <c r="K237" s="37"/>
      <c r="L237" s="40"/>
      <c r="M237" s="203"/>
      <c r="N237" s="204"/>
      <c r="O237" s="72"/>
      <c r="P237" s="72"/>
      <c r="Q237" s="72"/>
      <c r="R237" s="72"/>
      <c r="S237" s="72"/>
      <c r="T237" s="73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154</v>
      </c>
      <c r="AU237" s="18" t="s">
        <v>83</v>
      </c>
    </row>
    <row r="238" spans="1:65" s="2" customFormat="1" ht="11.25">
      <c r="A238" s="35"/>
      <c r="B238" s="36"/>
      <c r="C238" s="37"/>
      <c r="D238" s="205" t="s">
        <v>155</v>
      </c>
      <c r="E238" s="37"/>
      <c r="F238" s="206" t="s">
        <v>624</v>
      </c>
      <c r="G238" s="37"/>
      <c r="H238" s="37"/>
      <c r="I238" s="202"/>
      <c r="J238" s="37"/>
      <c r="K238" s="37"/>
      <c r="L238" s="40"/>
      <c r="M238" s="203"/>
      <c r="N238" s="204"/>
      <c r="O238" s="72"/>
      <c r="P238" s="72"/>
      <c r="Q238" s="72"/>
      <c r="R238" s="72"/>
      <c r="S238" s="72"/>
      <c r="T238" s="73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155</v>
      </c>
      <c r="AU238" s="18" t="s">
        <v>83</v>
      </c>
    </row>
    <row r="239" spans="1:65" s="2" customFormat="1" ht="24.2" customHeight="1">
      <c r="A239" s="35"/>
      <c r="B239" s="36"/>
      <c r="C239" s="187" t="s">
        <v>7</v>
      </c>
      <c r="D239" s="187" t="s">
        <v>148</v>
      </c>
      <c r="E239" s="188" t="s">
        <v>625</v>
      </c>
      <c r="F239" s="189" t="s">
        <v>626</v>
      </c>
      <c r="G239" s="190" t="s">
        <v>170</v>
      </c>
      <c r="H239" s="191">
        <v>111.64100000000001</v>
      </c>
      <c r="I239" s="192"/>
      <c r="J239" s="193">
        <f>ROUND(I239*H239,2)</f>
        <v>0</v>
      </c>
      <c r="K239" s="189" t="s">
        <v>152</v>
      </c>
      <c r="L239" s="40"/>
      <c r="M239" s="194" t="s">
        <v>1</v>
      </c>
      <c r="N239" s="195" t="s">
        <v>38</v>
      </c>
      <c r="O239" s="72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8" t="s">
        <v>153</v>
      </c>
      <c r="AT239" s="198" t="s">
        <v>148</v>
      </c>
      <c r="AU239" s="198" t="s">
        <v>83</v>
      </c>
      <c r="AY239" s="18" t="s">
        <v>146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8" t="s">
        <v>81</v>
      </c>
      <c r="BK239" s="199">
        <f>ROUND(I239*H239,2)</f>
        <v>0</v>
      </c>
      <c r="BL239" s="18" t="s">
        <v>153</v>
      </c>
      <c r="BM239" s="198" t="s">
        <v>313</v>
      </c>
    </row>
    <row r="240" spans="1:65" s="2" customFormat="1" ht="11.25">
      <c r="A240" s="35"/>
      <c r="B240" s="36"/>
      <c r="C240" s="37"/>
      <c r="D240" s="200" t="s">
        <v>154</v>
      </c>
      <c r="E240" s="37"/>
      <c r="F240" s="201" t="s">
        <v>626</v>
      </c>
      <c r="G240" s="37"/>
      <c r="H240" s="37"/>
      <c r="I240" s="202"/>
      <c r="J240" s="37"/>
      <c r="K240" s="37"/>
      <c r="L240" s="40"/>
      <c r="M240" s="203"/>
      <c r="N240" s="204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154</v>
      </c>
      <c r="AU240" s="18" t="s">
        <v>83</v>
      </c>
    </row>
    <row r="241" spans="1:65" s="2" customFormat="1" ht="11.25">
      <c r="A241" s="35"/>
      <c r="B241" s="36"/>
      <c r="C241" s="37"/>
      <c r="D241" s="205" t="s">
        <v>155</v>
      </c>
      <c r="E241" s="37"/>
      <c r="F241" s="206" t="s">
        <v>627</v>
      </c>
      <c r="G241" s="37"/>
      <c r="H241" s="37"/>
      <c r="I241" s="202"/>
      <c r="J241" s="37"/>
      <c r="K241" s="37"/>
      <c r="L241" s="40"/>
      <c r="M241" s="203"/>
      <c r="N241" s="204"/>
      <c r="O241" s="72"/>
      <c r="P241" s="72"/>
      <c r="Q241" s="72"/>
      <c r="R241" s="72"/>
      <c r="S241" s="72"/>
      <c r="T241" s="73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155</v>
      </c>
      <c r="AU241" s="18" t="s">
        <v>83</v>
      </c>
    </row>
    <row r="242" spans="1:65" s="2" customFormat="1" ht="24.2" customHeight="1">
      <c r="A242" s="35"/>
      <c r="B242" s="36"/>
      <c r="C242" s="187" t="s">
        <v>225</v>
      </c>
      <c r="D242" s="187" t="s">
        <v>148</v>
      </c>
      <c r="E242" s="188" t="s">
        <v>628</v>
      </c>
      <c r="F242" s="189" t="s">
        <v>629</v>
      </c>
      <c r="G242" s="190" t="s">
        <v>151</v>
      </c>
      <c r="H242" s="191">
        <v>5.6630000000000003</v>
      </c>
      <c r="I242" s="192"/>
      <c r="J242" s="193">
        <f>ROUND(I242*H242,2)</f>
        <v>0</v>
      </c>
      <c r="K242" s="189" t="s">
        <v>152</v>
      </c>
      <c r="L242" s="40"/>
      <c r="M242" s="194" t="s">
        <v>1</v>
      </c>
      <c r="N242" s="195" t="s">
        <v>38</v>
      </c>
      <c r="O242" s="72"/>
      <c r="P242" s="196">
        <f>O242*H242</f>
        <v>0</v>
      </c>
      <c r="Q242" s="196">
        <v>0</v>
      </c>
      <c r="R242" s="196">
        <f>Q242*H242</f>
        <v>0</v>
      </c>
      <c r="S242" s="196">
        <v>0</v>
      </c>
      <c r="T242" s="19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8" t="s">
        <v>153</v>
      </c>
      <c r="AT242" s="198" t="s">
        <v>148</v>
      </c>
      <c r="AU242" s="198" t="s">
        <v>83</v>
      </c>
      <c r="AY242" s="18" t="s">
        <v>146</v>
      </c>
      <c r="BE242" s="199">
        <f>IF(N242="základní",J242,0)</f>
        <v>0</v>
      </c>
      <c r="BF242" s="199">
        <f>IF(N242="snížená",J242,0)</f>
        <v>0</v>
      </c>
      <c r="BG242" s="199">
        <f>IF(N242="zákl. přenesená",J242,0)</f>
        <v>0</v>
      </c>
      <c r="BH242" s="199">
        <f>IF(N242="sníž. přenesená",J242,0)</f>
        <v>0</v>
      </c>
      <c r="BI242" s="199">
        <f>IF(N242="nulová",J242,0)</f>
        <v>0</v>
      </c>
      <c r="BJ242" s="18" t="s">
        <v>81</v>
      </c>
      <c r="BK242" s="199">
        <f>ROUND(I242*H242,2)</f>
        <v>0</v>
      </c>
      <c r="BL242" s="18" t="s">
        <v>153</v>
      </c>
      <c r="BM242" s="198" t="s">
        <v>316</v>
      </c>
    </row>
    <row r="243" spans="1:65" s="2" customFormat="1" ht="19.5">
      <c r="A243" s="35"/>
      <c r="B243" s="36"/>
      <c r="C243" s="37"/>
      <c r="D243" s="200" t="s">
        <v>154</v>
      </c>
      <c r="E243" s="37"/>
      <c r="F243" s="201" t="s">
        <v>629</v>
      </c>
      <c r="G243" s="37"/>
      <c r="H243" s="37"/>
      <c r="I243" s="202"/>
      <c r="J243" s="37"/>
      <c r="K243" s="37"/>
      <c r="L243" s="40"/>
      <c r="M243" s="203"/>
      <c r="N243" s="204"/>
      <c r="O243" s="72"/>
      <c r="P243" s="72"/>
      <c r="Q243" s="72"/>
      <c r="R243" s="72"/>
      <c r="S243" s="72"/>
      <c r="T243" s="73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154</v>
      </c>
      <c r="AU243" s="18" t="s">
        <v>83</v>
      </c>
    </row>
    <row r="244" spans="1:65" s="2" customFormat="1" ht="11.25">
      <c r="A244" s="35"/>
      <c r="B244" s="36"/>
      <c r="C244" s="37"/>
      <c r="D244" s="205" t="s">
        <v>155</v>
      </c>
      <c r="E244" s="37"/>
      <c r="F244" s="206" t="s">
        <v>630</v>
      </c>
      <c r="G244" s="37"/>
      <c r="H244" s="37"/>
      <c r="I244" s="202"/>
      <c r="J244" s="37"/>
      <c r="K244" s="37"/>
      <c r="L244" s="40"/>
      <c r="M244" s="203"/>
      <c r="N244" s="204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155</v>
      </c>
      <c r="AU244" s="18" t="s">
        <v>83</v>
      </c>
    </row>
    <row r="245" spans="1:65" s="14" customFormat="1" ht="11.25">
      <c r="B245" s="217"/>
      <c r="C245" s="218"/>
      <c r="D245" s="200" t="s">
        <v>157</v>
      </c>
      <c r="E245" s="219" t="s">
        <v>1</v>
      </c>
      <c r="F245" s="220" t="s">
        <v>631</v>
      </c>
      <c r="G245" s="218"/>
      <c r="H245" s="221">
        <v>5.6630000000000003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157</v>
      </c>
      <c r="AU245" s="227" t="s">
        <v>83</v>
      </c>
      <c r="AV245" s="14" t="s">
        <v>83</v>
      </c>
      <c r="AW245" s="14" t="s">
        <v>30</v>
      </c>
      <c r="AX245" s="14" t="s">
        <v>73</v>
      </c>
      <c r="AY245" s="227" t="s">
        <v>146</v>
      </c>
    </row>
    <row r="246" spans="1:65" s="15" customFormat="1" ht="11.25">
      <c r="B246" s="228"/>
      <c r="C246" s="229"/>
      <c r="D246" s="200" t="s">
        <v>157</v>
      </c>
      <c r="E246" s="230" t="s">
        <v>1</v>
      </c>
      <c r="F246" s="231" t="s">
        <v>160</v>
      </c>
      <c r="G246" s="229"/>
      <c r="H246" s="232">
        <v>5.6630000000000003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157</v>
      </c>
      <c r="AU246" s="238" t="s">
        <v>83</v>
      </c>
      <c r="AV246" s="15" t="s">
        <v>153</v>
      </c>
      <c r="AW246" s="15" t="s">
        <v>30</v>
      </c>
      <c r="AX246" s="15" t="s">
        <v>81</v>
      </c>
      <c r="AY246" s="238" t="s">
        <v>146</v>
      </c>
    </row>
    <row r="247" spans="1:65" s="2" customFormat="1" ht="24.2" customHeight="1">
      <c r="A247" s="35"/>
      <c r="B247" s="36"/>
      <c r="C247" s="187" t="s">
        <v>317</v>
      </c>
      <c r="D247" s="187" t="s">
        <v>148</v>
      </c>
      <c r="E247" s="188" t="s">
        <v>632</v>
      </c>
      <c r="F247" s="189" t="s">
        <v>633</v>
      </c>
      <c r="G247" s="190" t="s">
        <v>151</v>
      </c>
      <c r="H247" s="191">
        <v>5.6630000000000003</v>
      </c>
      <c r="I247" s="192"/>
      <c r="J247" s="193">
        <f>ROUND(I247*H247,2)</f>
        <v>0</v>
      </c>
      <c r="K247" s="189" t="s">
        <v>152</v>
      </c>
      <c r="L247" s="40"/>
      <c r="M247" s="194" t="s">
        <v>1</v>
      </c>
      <c r="N247" s="195" t="s">
        <v>38</v>
      </c>
      <c r="O247" s="72"/>
      <c r="P247" s="196">
        <f>O247*H247</f>
        <v>0</v>
      </c>
      <c r="Q247" s="196">
        <v>0</v>
      </c>
      <c r="R247" s="196">
        <f>Q247*H247</f>
        <v>0</v>
      </c>
      <c r="S247" s="196">
        <v>0</v>
      </c>
      <c r="T247" s="19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98" t="s">
        <v>153</v>
      </c>
      <c r="AT247" s="198" t="s">
        <v>148</v>
      </c>
      <c r="AU247" s="198" t="s">
        <v>83</v>
      </c>
      <c r="AY247" s="18" t="s">
        <v>146</v>
      </c>
      <c r="BE247" s="199">
        <f>IF(N247="základní",J247,0)</f>
        <v>0</v>
      </c>
      <c r="BF247" s="199">
        <f>IF(N247="snížená",J247,0)</f>
        <v>0</v>
      </c>
      <c r="BG247" s="199">
        <f>IF(N247="zákl. přenesená",J247,0)</f>
        <v>0</v>
      </c>
      <c r="BH247" s="199">
        <f>IF(N247="sníž. přenesená",J247,0)</f>
        <v>0</v>
      </c>
      <c r="BI247" s="199">
        <f>IF(N247="nulová",J247,0)</f>
        <v>0</v>
      </c>
      <c r="BJ247" s="18" t="s">
        <v>81</v>
      </c>
      <c r="BK247" s="199">
        <f>ROUND(I247*H247,2)</f>
        <v>0</v>
      </c>
      <c r="BL247" s="18" t="s">
        <v>153</v>
      </c>
      <c r="BM247" s="198" t="s">
        <v>321</v>
      </c>
    </row>
    <row r="248" spans="1:65" s="2" customFormat="1" ht="11.25">
      <c r="A248" s="35"/>
      <c r="B248" s="36"/>
      <c r="C248" s="37"/>
      <c r="D248" s="200" t="s">
        <v>154</v>
      </c>
      <c r="E248" s="37"/>
      <c r="F248" s="201" t="s">
        <v>633</v>
      </c>
      <c r="G248" s="37"/>
      <c r="H248" s="37"/>
      <c r="I248" s="202"/>
      <c r="J248" s="37"/>
      <c r="K248" s="37"/>
      <c r="L248" s="40"/>
      <c r="M248" s="203"/>
      <c r="N248" s="204"/>
      <c r="O248" s="72"/>
      <c r="P248" s="72"/>
      <c r="Q248" s="72"/>
      <c r="R248" s="72"/>
      <c r="S248" s="72"/>
      <c r="T248" s="73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154</v>
      </c>
      <c r="AU248" s="18" t="s">
        <v>83</v>
      </c>
    </row>
    <row r="249" spans="1:65" s="2" customFormat="1" ht="11.25">
      <c r="A249" s="35"/>
      <c r="B249" s="36"/>
      <c r="C249" s="37"/>
      <c r="D249" s="205" t="s">
        <v>155</v>
      </c>
      <c r="E249" s="37"/>
      <c r="F249" s="206" t="s">
        <v>634</v>
      </c>
      <c r="G249" s="37"/>
      <c r="H249" s="37"/>
      <c r="I249" s="202"/>
      <c r="J249" s="37"/>
      <c r="K249" s="37"/>
      <c r="L249" s="40"/>
      <c r="M249" s="203"/>
      <c r="N249" s="204"/>
      <c r="O249" s="72"/>
      <c r="P249" s="72"/>
      <c r="Q249" s="72"/>
      <c r="R249" s="72"/>
      <c r="S249" s="72"/>
      <c r="T249" s="73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155</v>
      </c>
      <c r="AU249" s="18" t="s">
        <v>83</v>
      </c>
    </row>
    <row r="250" spans="1:65" s="2" customFormat="1" ht="24.2" customHeight="1">
      <c r="A250" s="35"/>
      <c r="B250" s="36"/>
      <c r="C250" s="187" t="s">
        <v>262</v>
      </c>
      <c r="D250" s="187" t="s">
        <v>148</v>
      </c>
      <c r="E250" s="188" t="s">
        <v>635</v>
      </c>
      <c r="F250" s="189" t="s">
        <v>636</v>
      </c>
      <c r="G250" s="190" t="s">
        <v>151</v>
      </c>
      <c r="H250" s="191">
        <v>5.6630000000000003</v>
      </c>
      <c r="I250" s="192"/>
      <c r="J250" s="193">
        <f>ROUND(I250*H250,2)</f>
        <v>0</v>
      </c>
      <c r="K250" s="189" t="s">
        <v>152</v>
      </c>
      <c r="L250" s="40"/>
      <c r="M250" s="194" t="s">
        <v>1</v>
      </c>
      <c r="N250" s="195" t="s">
        <v>38</v>
      </c>
      <c r="O250" s="72"/>
      <c r="P250" s="196">
        <f>O250*H250</f>
        <v>0</v>
      </c>
      <c r="Q250" s="196">
        <v>0</v>
      </c>
      <c r="R250" s="196">
        <f>Q250*H250</f>
        <v>0</v>
      </c>
      <c r="S250" s="196">
        <v>0</v>
      </c>
      <c r="T250" s="19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8" t="s">
        <v>153</v>
      </c>
      <c r="AT250" s="198" t="s">
        <v>148</v>
      </c>
      <c r="AU250" s="198" t="s">
        <v>83</v>
      </c>
      <c r="AY250" s="18" t="s">
        <v>146</v>
      </c>
      <c r="BE250" s="199">
        <f>IF(N250="základní",J250,0)</f>
        <v>0</v>
      </c>
      <c r="BF250" s="199">
        <f>IF(N250="snížená",J250,0)</f>
        <v>0</v>
      </c>
      <c r="BG250" s="199">
        <f>IF(N250="zákl. přenesená",J250,0)</f>
        <v>0</v>
      </c>
      <c r="BH250" s="199">
        <f>IF(N250="sníž. přenesená",J250,0)</f>
        <v>0</v>
      </c>
      <c r="BI250" s="199">
        <f>IF(N250="nulová",J250,0)</f>
        <v>0</v>
      </c>
      <c r="BJ250" s="18" t="s">
        <v>81</v>
      </c>
      <c r="BK250" s="199">
        <f>ROUND(I250*H250,2)</f>
        <v>0</v>
      </c>
      <c r="BL250" s="18" t="s">
        <v>153</v>
      </c>
      <c r="BM250" s="198" t="s">
        <v>328</v>
      </c>
    </row>
    <row r="251" spans="1:65" s="2" customFormat="1" ht="19.5">
      <c r="A251" s="35"/>
      <c r="B251" s="36"/>
      <c r="C251" s="37"/>
      <c r="D251" s="200" t="s">
        <v>154</v>
      </c>
      <c r="E251" s="37"/>
      <c r="F251" s="201" t="s">
        <v>636</v>
      </c>
      <c r="G251" s="37"/>
      <c r="H251" s="37"/>
      <c r="I251" s="202"/>
      <c r="J251" s="37"/>
      <c r="K251" s="37"/>
      <c r="L251" s="40"/>
      <c r="M251" s="203"/>
      <c r="N251" s="204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154</v>
      </c>
      <c r="AU251" s="18" t="s">
        <v>83</v>
      </c>
    </row>
    <row r="252" spans="1:65" s="2" customFormat="1" ht="11.25">
      <c r="A252" s="35"/>
      <c r="B252" s="36"/>
      <c r="C252" s="37"/>
      <c r="D252" s="205" t="s">
        <v>155</v>
      </c>
      <c r="E252" s="37"/>
      <c r="F252" s="206" t="s">
        <v>637</v>
      </c>
      <c r="G252" s="37"/>
      <c r="H252" s="37"/>
      <c r="I252" s="202"/>
      <c r="J252" s="37"/>
      <c r="K252" s="37"/>
      <c r="L252" s="40"/>
      <c r="M252" s="203"/>
      <c r="N252" s="204"/>
      <c r="O252" s="72"/>
      <c r="P252" s="72"/>
      <c r="Q252" s="72"/>
      <c r="R252" s="72"/>
      <c r="S252" s="72"/>
      <c r="T252" s="73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155</v>
      </c>
      <c r="AU252" s="18" t="s">
        <v>83</v>
      </c>
    </row>
    <row r="253" spans="1:65" s="2" customFormat="1" ht="16.5" customHeight="1">
      <c r="A253" s="35"/>
      <c r="B253" s="36"/>
      <c r="C253" s="187" t="s">
        <v>330</v>
      </c>
      <c r="D253" s="187" t="s">
        <v>148</v>
      </c>
      <c r="E253" s="188" t="s">
        <v>638</v>
      </c>
      <c r="F253" s="189" t="s">
        <v>639</v>
      </c>
      <c r="G253" s="190" t="s">
        <v>164</v>
      </c>
      <c r="H253" s="191">
        <v>0.22700000000000001</v>
      </c>
      <c r="I253" s="192"/>
      <c r="J253" s="193">
        <f>ROUND(I253*H253,2)</f>
        <v>0</v>
      </c>
      <c r="K253" s="189" t="s">
        <v>152</v>
      </c>
      <c r="L253" s="40"/>
      <c r="M253" s="194" t="s">
        <v>1</v>
      </c>
      <c r="N253" s="195" t="s">
        <v>38</v>
      </c>
      <c r="O253" s="72"/>
      <c r="P253" s="196">
        <f>O253*H253</f>
        <v>0</v>
      </c>
      <c r="Q253" s="196">
        <v>0</v>
      </c>
      <c r="R253" s="196">
        <f>Q253*H253</f>
        <v>0</v>
      </c>
      <c r="S253" s="196">
        <v>0</v>
      </c>
      <c r="T253" s="19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8" t="s">
        <v>153</v>
      </c>
      <c r="AT253" s="198" t="s">
        <v>148</v>
      </c>
      <c r="AU253" s="198" t="s">
        <v>83</v>
      </c>
      <c r="AY253" s="18" t="s">
        <v>146</v>
      </c>
      <c r="BE253" s="199">
        <f>IF(N253="základní",J253,0)</f>
        <v>0</v>
      </c>
      <c r="BF253" s="199">
        <f>IF(N253="snížená",J253,0)</f>
        <v>0</v>
      </c>
      <c r="BG253" s="199">
        <f>IF(N253="zákl. přenesená",J253,0)</f>
        <v>0</v>
      </c>
      <c r="BH253" s="199">
        <f>IF(N253="sníž. přenesená",J253,0)</f>
        <v>0</v>
      </c>
      <c r="BI253" s="199">
        <f>IF(N253="nulová",J253,0)</f>
        <v>0</v>
      </c>
      <c r="BJ253" s="18" t="s">
        <v>81</v>
      </c>
      <c r="BK253" s="199">
        <f>ROUND(I253*H253,2)</f>
        <v>0</v>
      </c>
      <c r="BL253" s="18" t="s">
        <v>153</v>
      </c>
      <c r="BM253" s="198" t="s">
        <v>333</v>
      </c>
    </row>
    <row r="254" spans="1:65" s="2" customFormat="1" ht="11.25">
      <c r="A254" s="35"/>
      <c r="B254" s="36"/>
      <c r="C254" s="37"/>
      <c r="D254" s="200" t="s">
        <v>154</v>
      </c>
      <c r="E254" s="37"/>
      <c r="F254" s="201" t="s">
        <v>639</v>
      </c>
      <c r="G254" s="37"/>
      <c r="H254" s="37"/>
      <c r="I254" s="202"/>
      <c r="J254" s="37"/>
      <c r="K254" s="37"/>
      <c r="L254" s="40"/>
      <c r="M254" s="203"/>
      <c r="N254" s="204"/>
      <c r="O254" s="72"/>
      <c r="P254" s="72"/>
      <c r="Q254" s="72"/>
      <c r="R254" s="72"/>
      <c r="S254" s="72"/>
      <c r="T254" s="73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154</v>
      </c>
      <c r="AU254" s="18" t="s">
        <v>83</v>
      </c>
    </row>
    <row r="255" spans="1:65" s="2" customFormat="1" ht="11.25">
      <c r="A255" s="35"/>
      <c r="B255" s="36"/>
      <c r="C255" s="37"/>
      <c r="D255" s="205" t="s">
        <v>155</v>
      </c>
      <c r="E255" s="37"/>
      <c r="F255" s="206" t="s">
        <v>640</v>
      </c>
      <c r="G255" s="37"/>
      <c r="H255" s="37"/>
      <c r="I255" s="202"/>
      <c r="J255" s="37"/>
      <c r="K255" s="37"/>
      <c r="L255" s="40"/>
      <c r="M255" s="203"/>
      <c r="N255" s="204"/>
      <c r="O255" s="72"/>
      <c r="P255" s="72"/>
      <c r="Q255" s="72"/>
      <c r="R255" s="72"/>
      <c r="S255" s="72"/>
      <c r="T255" s="73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155</v>
      </c>
      <c r="AU255" s="18" t="s">
        <v>83</v>
      </c>
    </row>
    <row r="256" spans="1:65" s="14" customFormat="1" ht="11.25">
      <c r="B256" s="217"/>
      <c r="C256" s="218"/>
      <c r="D256" s="200" t="s">
        <v>157</v>
      </c>
      <c r="E256" s="219" t="s">
        <v>1</v>
      </c>
      <c r="F256" s="220" t="s">
        <v>641</v>
      </c>
      <c r="G256" s="218"/>
      <c r="H256" s="221">
        <v>0.22700000000000001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157</v>
      </c>
      <c r="AU256" s="227" t="s">
        <v>83</v>
      </c>
      <c r="AV256" s="14" t="s">
        <v>83</v>
      </c>
      <c r="AW256" s="14" t="s">
        <v>30</v>
      </c>
      <c r="AX256" s="14" t="s">
        <v>73</v>
      </c>
      <c r="AY256" s="227" t="s">
        <v>146</v>
      </c>
    </row>
    <row r="257" spans="1:65" s="15" customFormat="1" ht="11.25">
      <c r="B257" s="228"/>
      <c r="C257" s="229"/>
      <c r="D257" s="200" t="s">
        <v>157</v>
      </c>
      <c r="E257" s="230" t="s">
        <v>1</v>
      </c>
      <c r="F257" s="231" t="s">
        <v>160</v>
      </c>
      <c r="G257" s="229"/>
      <c r="H257" s="232">
        <v>0.22700000000000001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AT257" s="238" t="s">
        <v>157</v>
      </c>
      <c r="AU257" s="238" t="s">
        <v>83</v>
      </c>
      <c r="AV257" s="15" t="s">
        <v>153</v>
      </c>
      <c r="AW257" s="15" t="s">
        <v>30</v>
      </c>
      <c r="AX257" s="15" t="s">
        <v>81</v>
      </c>
      <c r="AY257" s="238" t="s">
        <v>146</v>
      </c>
    </row>
    <row r="258" spans="1:65" s="2" customFormat="1" ht="24.2" customHeight="1">
      <c r="A258" s="35"/>
      <c r="B258" s="36"/>
      <c r="C258" s="187" t="s">
        <v>268</v>
      </c>
      <c r="D258" s="187" t="s">
        <v>148</v>
      </c>
      <c r="E258" s="188" t="s">
        <v>642</v>
      </c>
      <c r="F258" s="189" t="s">
        <v>643</v>
      </c>
      <c r="G258" s="190" t="s">
        <v>170</v>
      </c>
      <c r="H258" s="191">
        <v>1.2</v>
      </c>
      <c r="I258" s="192"/>
      <c r="J258" s="193">
        <f>ROUND(I258*H258,2)</f>
        <v>0</v>
      </c>
      <c r="K258" s="189" t="s">
        <v>152</v>
      </c>
      <c r="L258" s="40"/>
      <c r="M258" s="194" t="s">
        <v>1</v>
      </c>
      <c r="N258" s="195" t="s">
        <v>38</v>
      </c>
      <c r="O258" s="72"/>
      <c r="P258" s="196">
        <f>O258*H258</f>
        <v>0</v>
      </c>
      <c r="Q258" s="196">
        <v>0</v>
      </c>
      <c r="R258" s="196">
        <f>Q258*H258</f>
        <v>0</v>
      </c>
      <c r="S258" s="196">
        <v>0</v>
      </c>
      <c r="T258" s="19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8" t="s">
        <v>153</v>
      </c>
      <c r="AT258" s="198" t="s">
        <v>148</v>
      </c>
      <c r="AU258" s="198" t="s">
        <v>83</v>
      </c>
      <c r="AY258" s="18" t="s">
        <v>146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18" t="s">
        <v>81</v>
      </c>
      <c r="BK258" s="199">
        <f>ROUND(I258*H258,2)</f>
        <v>0</v>
      </c>
      <c r="BL258" s="18" t="s">
        <v>153</v>
      </c>
      <c r="BM258" s="198" t="s">
        <v>337</v>
      </c>
    </row>
    <row r="259" spans="1:65" s="2" customFormat="1" ht="19.5">
      <c r="A259" s="35"/>
      <c r="B259" s="36"/>
      <c r="C259" s="37"/>
      <c r="D259" s="200" t="s">
        <v>154</v>
      </c>
      <c r="E259" s="37"/>
      <c r="F259" s="201" t="s">
        <v>643</v>
      </c>
      <c r="G259" s="37"/>
      <c r="H259" s="37"/>
      <c r="I259" s="202"/>
      <c r="J259" s="37"/>
      <c r="K259" s="37"/>
      <c r="L259" s="40"/>
      <c r="M259" s="203"/>
      <c r="N259" s="204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154</v>
      </c>
      <c r="AU259" s="18" t="s">
        <v>83</v>
      </c>
    </row>
    <row r="260" spans="1:65" s="2" customFormat="1" ht="11.25">
      <c r="A260" s="35"/>
      <c r="B260" s="36"/>
      <c r="C260" s="37"/>
      <c r="D260" s="205" t="s">
        <v>155</v>
      </c>
      <c r="E260" s="37"/>
      <c r="F260" s="206" t="s">
        <v>644</v>
      </c>
      <c r="G260" s="37"/>
      <c r="H260" s="37"/>
      <c r="I260" s="202"/>
      <c r="J260" s="37"/>
      <c r="K260" s="37"/>
      <c r="L260" s="40"/>
      <c r="M260" s="203"/>
      <c r="N260" s="204"/>
      <c r="O260" s="72"/>
      <c r="P260" s="72"/>
      <c r="Q260" s="72"/>
      <c r="R260" s="72"/>
      <c r="S260" s="72"/>
      <c r="T260" s="73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155</v>
      </c>
      <c r="AU260" s="18" t="s">
        <v>83</v>
      </c>
    </row>
    <row r="261" spans="1:65" s="13" customFormat="1" ht="11.25">
      <c r="B261" s="207"/>
      <c r="C261" s="208"/>
      <c r="D261" s="200" t="s">
        <v>157</v>
      </c>
      <c r="E261" s="209" t="s">
        <v>1</v>
      </c>
      <c r="F261" s="210" t="s">
        <v>645</v>
      </c>
      <c r="G261" s="208"/>
      <c r="H261" s="209" t="s">
        <v>1</v>
      </c>
      <c r="I261" s="211"/>
      <c r="J261" s="208"/>
      <c r="K261" s="208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157</v>
      </c>
      <c r="AU261" s="216" t="s">
        <v>83</v>
      </c>
      <c r="AV261" s="13" t="s">
        <v>81</v>
      </c>
      <c r="AW261" s="13" t="s">
        <v>30</v>
      </c>
      <c r="AX261" s="13" t="s">
        <v>73</v>
      </c>
      <c r="AY261" s="216" t="s">
        <v>146</v>
      </c>
    </row>
    <row r="262" spans="1:65" s="14" customFormat="1" ht="11.25">
      <c r="B262" s="217"/>
      <c r="C262" s="218"/>
      <c r="D262" s="200" t="s">
        <v>157</v>
      </c>
      <c r="E262" s="219" t="s">
        <v>1</v>
      </c>
      <c r="F262" s="220" t="s">
        <v>646</v>
      </c>
      <c r="G262" s="218"/>
      <c r="H262" s="221">
        <v>1.2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157</v>
      </c>
      <c r="AU262" s="227" t="s">
        <v>83</v>
      </c>
      <c r="AV262" s="14" t="s">
        <v>83</v>
      </c>
      <c r="AW262" s="14" t="s">
        <v>30</v>
      </c>
      <c r="AX262" s="14" t="s">
        <v>73</v>
      </c>
      <c r="AY262" s="227" t="s">
        <v>146</v>
      </c>
    </row>
    <row r="263" spans="1:65" s="15" customFormat="1" ht="11.25">
      <c r="B263" s="228"/>
      <c r="C263" s="229"/>
      <c r="D263" s="200" t="s">
        <v>157</v>
      </c>
      <c r="E263" s="230" t="s">
        <v>1</v>
      </c>
      <c r="F263" s="231" t="s">
        <v>160</v>
      </c>
      <c r="G263" s="229"/>
      <c r="H263" s="232">
        <v>1.2</v>
      </c>
      <c r="I263" s="233"/>
      <c r="J263" s="229"/>
      <c r="K263" s="229"/>
      <c r="L263" s="234"/>
      <c r="M263" s="235"/>
      <c r="N263" s="236"/>
      <c r="O263" s="236"/>
      <c r="P263" s="236"/>
      <c r="Q263" s="236"/>
      <c r="R263" s="236"/>
      <c r="S263" s="236"/>
      <c r="T263" s="237"/>
      <c r="AT263" s="238" t="s">
        <v>157</v>
      </c>
      <c r="AU263" s="238" t="s">
        <v>83</v>
      </c>
      <c r="AV263" s="15" t="s">
        <v>153</v>
      </c>
      <c r="AW263" s="15" t="s">
        <v>30</v>
      </c>
      <c r="AX263" s="15" t="s">
        <v>81</v>
      </c>
      <c r="AY263" s="238" t="s">
        <v>146</v>
      </c>
    </row>
    <row r="264" spans="1:65" s="2" customFormat="1" ht="16.5" customHeight="1">
      <c r="A264" s="35"/>
      <c r="B264" s="36"/>
      <c r="C264" s="187" t="s">
        <v>339</v>
      </c>
      <c r="D264" s="187" t="s">
        <v>148</v>
      </c>
      <c r="E264" s="188" t="s">
        <v>647</v>
      </c>
      <c r="F264" s="189" t="s">
        <v>648</v>
      </c>
      <c r="G264" s="190" t="s">
        <v>170</v>
      </c>
      <c r="H264" s="191">
        <v>28.315000000000001</v>
      </c>
      <c r="I264" s="192"/>
      <c r="J264" s="193">
        <f>ROUND(I264*H264,2)</f>
        <v>0</v>
      </c>
      <c r="K264" s="189" t="s">
        <v>152</v>
      </c>
      <c r="L264" s="40"/>
      <c r="M264" s="194" t="s">
        <v>1</v>
      </c>
      <c r="N264" s="195" t="s">
        <v>38</v>
      </c>
      <c r="O264" s="72"/>
      <c r="P264" s="196">
        <f>O264*H264</f>
        <v>0</v>
      </c>
      <c r="Q264" s="196">
        <v>0</v>
      </c>
      <c r="R264" s="196">
        <f>Q264*H264</f>
        <v>0</v>
      </c>
      <c r="S264" s="196">
        <v>0</v>
      </c>
      <c r="T264" s="19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8" t="s">
        <v>153</v>
      </c>
      <c r="AT264" s="198" t="s">
        <v>148</v>
      </c>
      <c r="AU264" s="198" t="s">
        <v>83</v>
      </c>
      <c r="AY264" s="18" t="s">
        <v>146</v>
      </c>
      <c r="BE264" s="199">
        <f>IF(N264="základní",J264,0)</f>
        <v>0</v>
      </c>
      <c r="BF264" s="199">
        <f>IF(N264="snížená",J264,0)</f>
        <v>0</v>
      </c>
      <c r="BG264" s="199">
        <f>IF(N264="zákl. přenesená",J264,0)</f>
        <v>0</v>
      </c>
      <c r="BH264" s="199">
        <f>IF(N264="sníž. přenesená",J264,0)</f>
        <v>0</v>
      </c>
      <c r="BI264" s="199">
        <f>IF(N264="nulová",J264,0)</f>
        <v>0</v>
      </c>
      <c r="BJ264" s="18" t="s">
        <v>81</v>
      </c>
      <c r="BK264" s="199">
        <f>ROUND(I264*H264,2)</f>
        <v>0</v>
      </c>
      <c r="BL264" s="18" t="s">
        <v>153</v>
      </c>
      <c r="BM264" s="198" t="s">
        <v>342</v>
      </c>
    </row>
    <row r="265" spans="1:65" s="2" customFormat="1" ht="11.25">
      <c r="A265" s="35"/>
      <c r="B265" s="36"/>
      <c r="C265" s="37"/>
      <c r="D265" s="200" t="s">
        <v>154</v>
      </c>
      <c r="E265" s="37"/>
      <c r="F265" s="201" t="s">
        <v>648</v>
      </c>
      <c r="G265" s="37"/>
      <c r="H265" s="37"/>
      <c r="I265" s="202"/>
      <c r="J265" s="37"/>
      <c r="K265" s="37"/>
      <c r="L265" s="40"/>
      <c r="M265" s="203"/>
      <c r="N265" s="204"/>
      <c r="O265" s="72"/>
      <c r="P265" s="72"/>
      <c r="Q265" s="72"/>
      <c r="R265" s="72"/>
      <c r="S265" s="72"/>
      <c r="T265" s="73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154</v>
      </c>
      <c r="AU265" s="18" t="s">
        <v>83</v>
      </c>
    </row>
    <row r="266" spans="1:65" s="2" customFormat="1" ht="11.25">
      <c r="A266" s="35"/>
      <c r="B266" s="36"/>
      <c r="C266" s="37"/>
      <c r="D266" s="205" t="s">
        <v>155</v>
      </c>
      <c r="E266" s="37"/>
      <c r="F266" s="206" t="s">
        <v>649</v>
      </c>
      <c r="G266" s="37"/>
      <c r="H266" s="37"/>
      <c r="I266" s="202"/>
      <c r="J266" s="37"/>
      <c r="K266" s="37"/>
      <c r="L266" s="40"/>
      <c r="M266" s="203"/>
      <c r="N266" s="204"/>
      <c r="O266" s="72"/>
      <c r="P266" s="72"/>
      <c r="Q266" s="72"/>
      <c r="R266" s="72"/>
      <c r="S266" s="72"/>
      <c r="T266" s="73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155</v>
      </c>
      <c r="AU266" s="18" t="s">
        <v>83</v>
      </c>
    </row>
    <row r="267" spans="1:65" s="14" customFormat="1" ht="11.25">
      <c r="B267" s="217"/>
      <c r="C267" s="218"/>
      <c r="D267" s="200" t="s">
        <v>157</v>
      </c>
      <c r="E267" s="219" t="s">
        <v>1</v>
      </c>
      <c r="F267" s="220" t="s">
        <v>650</v>
      </c>
      <c r="G267" s="218"/>
      <c r="H267" s="221">
        <v>28.315000000000001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157</v>
      </c>
      <c r="AU267" s="227" t="s">
        <v>83</v>
      </c>
      <c r="AV267" s="14" t="s">
        <v>83</v>
      </c>
      <c r="AW267" s="14" t="s">
        <v>30</v>
      </c>
      <c r="AX267" s="14" t="s">
        <v>73</v>
      </c>
      <c r="AY267" s="227" t="s">
        <v>146</v>
      </c>
    </row>
    <row r="268" spans="1:65" s="15" customFormat="1" ht="11.25">
      <c r="B268" s="228"/>
      <c r="C268" s="229"/>
      <c r="D268" s="200" t="s">
        <v>157</v>
      </c>
      <c r="E268" s="230" t="s">
        <v>1</v>
      </c>
      <c r="F268" s="231" t="s">
        <v>160</v>
      </c>
      <c r="G268" s="229"/>
      <c r="H268" s="232">
        <v>28.315000000000001</v>
      </c>
      <c r="I268" s="233"/>
      <c r="J268" s="229"/>
      <c r="K268" s="229"/>
      <c r="L268" s="234"/>
      <c r="M268" s="235"/>
      <c r="N268" s="236"/>
      <c r="O268" s="236"/>
      <c r="P268" s="236"/>
      <c r="Q268" s="236"/>
      <c r="R268" s="236"/>
      <c r="S268" s="236"/>
      <c r="T268" s="237"/>
      <c r="AT268" s="238" t="s">
        <v>157</v>
      </c>
      <c r="AU268" s="238" t="s">
        <v>83</v>
      </c>
      <c r="AV268" s="15" t="s">
        <v>153</v>
      </c>
      <c r="AW268" s="15" t="s">
        <v>30</v>
      </c>
      <c r="AX268" s="15" t="s">
        <v>81</v>
      </c>
      <c r="AY268" s="238" t="s">
        <v>146</v>
      </c>
    </row>
    <row r="269" spans="1:65" s="2" customFormat="1" ht="37.9" customHeight="1">
      <c r="A269" s="35"/>
      <c r="B269" s="36"/>
      <c r="C269" s="187" t="s">
        <v>273</v>
      </c>
      <c r="D269" s="187" t="s">
        <v>148</v>
      </c>
      <c r="E269" s="188" t="s">
        <v>651</v>
      </c>
      <c r="F269" s="189" t="s">
        <v>652</v>
      </c>
      <c r="G269" s="190" t="s">
        <v>320</v>
      </c>
      <c r="H269" s="191">
        <v>51.024000000000001</v>
      </c>
      <c r="I269" s="192"/>
      <c r="J269" s="193">
        <f>ROUND(I269*H269,2)</f>
        <v>0</v>
      </c>
      <c r="K269" s="189" t="s">
        <v>152</v>
      </c>
      <c r="L269" s="40"/>
      <c r="M269" s="194" t="s">
        <v>1</v>
      </c>
      <c r="N269" s="195" t="s">
        <v>38</v>
      </c>
      <c r="O269" s="72"/>
      <c r="P269" s="196">
        <f>O269*H269</f>
        <v>0</v>
      </c>
      <c r="Q269" s="196">
        <v>0</v>
      </c>
      <c r="R269" s="196">
        <f>Q269*H269</f>
        <v>0</v>
      </c>
      <c r="S269" s="196">
        <v>0</v>
      </c>
      <c r="T269" s="19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98" t="s">
        <v>153</v>
      </c>
      <c r="AT269" s="198" t="s">
        <v>148</v>
      </c>
      <c r="AU269" s="198" t="s">
        <v>83</v>
      </c>
      <c r="AY269" s="18" t="s">
        <v>146</v>
      </c>
      <c r="BE269" s="199">
        <f>IF(N269="základní",J269,0)</f>
        <v>0</v>
      </c>
      <c r="BF269" s="199">
        <f>IF(N269="snížená",J269,0)</f>
        <v>0</v>
      </c>
      <c r="BG269" s="199">
        <f>IF(N269="zákl. přenesená",J269,0)</f>
        <v>0</v>
      </c>
      <c r="BH269" s="199">
        <f>IF(N269="sníž. přenesená",J269,0)</f>
        <v>0</v>
      </c>
      <c r="BI269" s="199">
        <f>IF(N269="nulová",J269,0)</f>
        <v>0</v>
      </c>
      <c r="BJ269" s="18" t="s">
        <v>81</v>
      </c>
      <c r="BK269" s="199">
        <f>ROUND(I269*H269,2)</f>
        <v>0</v>
      </c>
      <c r="BL269" s="18" t="s">
        <v>153</v>
      </c>
      <c r="BM269" s="198" t="s">
        <v>345</v>
      </c>
    </row>
    <row r="270" spans="1:65" s="2" customFormat="1" ht="19.5">
      <c r="A270" s="35"/>
      <c r="B270" s="36"/>
      <c r="C270" s="37"/>
      <c r="D270" s="200" t="s">
        <v>154</v>
      </c>
      <c r="E270" s="37"/>
      <c r="F270" s="201" t="s">
        <v>652</v>
      </c>
      <c r="G270" s="37"/>
      <c r="H270" s="37"/>
      <c r="I270" s="202"/>
      <c r="J270" s="37"/>
      <c r="K270" s="37"/>
      <c r="L270" s="40"/>
      <c r="M270" s="203"/>
      <c r="N270" s="204"/>
      <c r="O270" s="72"/>
      <c r="P270" s="72"/>
      <c r="Q270" s="72"/>
      <c r="R270" s="72"/>
      <c r="S270" s="72"/>
      <c r="T270" s="73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154</v>
      </c>
      <c r="AU270" s="18" t="s">
        <v>83</v>
      </c>
    </row>
    <row r="271" spans="1:65" s="2" customFormat="1" ht="11.25">
      <c r="A271" s="35"/>
      <c r="B271" s="36"/>
      <c r="C271" s="37"/>
      <c r="D271" s="205" t="s">
        <v>155</v>
      </c>
      <c r="E271" s="37"/>
      <c r="F271" s="206" t="s">
        <v>653</v>
      </c>
      <c r="G271" s="37"/>
      <c r="H271" s="37"/>
      <c r="I271" s="202"/>
      <c r="J271" s="37"/>
      <c r="K271" s="37"/>
      <c r="L271" s="40"/>
      <c r="M271" s="203"/>
      <c r="N271" s="204"/>
      <c r="O271" s="72"/>
      <c r="P271" s="72"/>
      <c r="Q271" s="72"/>
      <c r="R271" s="72"/>
      <c r="S271" s="72"/>
      <c r="T271" s="73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155</v>
      </c>
      <c r="AU271" s="18" t="s">
        <v>83</v>
      </c>
    </row>
    <row r="272" spans="1:65" s="14" customFormat="1" ht="11.25">
      <c r="B272" s="217"/>
      <c r="C272" s="218"/>
      <c r="D272" s="200" t="s">
        <v>157</v>
      </c>
      <c r="E272" s="219" t="s">
        <v>1</v>
      </c>
      <c r="F272" s="220" t="s">
        <v>654</v>
      </c>
      <c r="G272" s="218"/>
      <c r="H272" s="221">
        <v>51.024000000000001</v>
      </c>
      <c r="I272" s="222"/>
      <c r="J272" s="218"/>
      <c r="K272" s="218"/>
      <c r="L272" s="223"/>
      <c r="M272" s="224"/>
      <c r="N272" s="225"/>
      <c r="O272" s="225"/>
      <c r="P272" s="225"/>
      <c r="Q272" s="225"/>
      <c r="R272" s="225"/>
      <c r="S272" s="225"/>
      <c r="T272" s="226"/>
      <c r="AT272" s="227" t="s">
        <v>157</v>
      </c>
      <c r="AU272" s="227" t="s">
        <v>83</v>
      </c>
      <c r="AV272" s="14" t="s">
        <v>83</v>
      </c>
      <c r="AW272" s="14" t="s">
        <v>30</v>
      </c>
      <c r="AX272" s="14" t="s">
        <v>73</v>
      </c>
      <c r="AY272" s="227" t="s">
        <v>146</v>
      </c>
    </row>
    <row r="273" spans="1:65" s="15" customFormat="1" ht="11.25">
      <c r="B273" s="228"/>
      <c r="C273" s="229"/>
      <c r="D273" s="200" t="s">
        <v>157</v>
      </c>
      <c r="E273" s="230" t="s">
        <v>1</v>
      </c>
      <c r="F273" s="231" t="s">
        <v>160</v>
      </c>
      <c r="G273" s="229"/>
      <c r="H273" s="232">
        <v>51.024000000000001</v>
      </c>
      <c r="I273" s="233"/>
      <c r="J273" s="229"/>
      <c r="K273" s="229"/>
      <c r="L273" s="234"/>
      <c r="M273" s="235"/>
      <c r="N273" s="236"/>
      <c r="O273" s="236"/>
      <c r="P273" s="236"/>
      <c r="Q273" s="236"/>
      <c r="R273" s="236"/>
      <c r="S273" s="236"/>
      <c r="T273" s="237"/>
      <c r="AT273" s="238" t="s">
        <v>157</v>
      </c>
      <c r="AU273" s="238" t="s">
        <v>83</v>
      </c>
      <c r="AV273" s="15" t="s">
        <v>153</v>
      </c>
      <c r="AW273" s="15" t="s">
        <v>30</v>
      </c>
      <c r="AX273" s="15" t="s">
        <v>81</v>
      </c>
      <c r="AY273" s="238" t="s">
        <v>146</v>
      </c>
    </row>
    <row r="274" spans="1:65" s="2" customFormat="1" ht="24.2" customHeight="1">
      <c r="A274" s="35"/>
      <c r="B274" s="36"/>
      <c r="C274" s="187" t="s">
        <v>350</v>
      </c>
      <c r="D274" s="187" t="s">
        <v>148</v>
      </c>
      <c r="E274" s="188" t="s">
        <v>655</v>
      </c>
      <c r="F274" s="189" t="s">
        <v>656</v>
      </c>
      <c r="G274" s="190" t="s">
        <v>327</v>
      </c>
      <c r="H274" s="191">
        <v>4</v>
      </c>
      <c r="I274" s="192"/>
      <c r="J274" s="193">
        <f>ROUND(I274*H274,2)</f>
        <v>0</v>
      </c>
      <c r="K274" s="189" t="s">
        <v>623</v>
      </c>
      <c r="L274" s="40"/>
      <c r="M274" s="194" t="s">
        <v>1</v>
      </c>
      <c r="N274" s="195" t="s">
        <v>38</v>
      </c>
      <c r="O274" s="72"/>
      <c r="P274" s="196">
        <f>O274*H274</f>
        <v>0</v>
      </c>
      <c r="Q274" s="196">
        <v>0</v>
      </c>
      <c r="R274" s="196">
        <f>Q274*H274</f>
        <v>0</v>
      </c>
      <c r="S274" s="196">
        <v>0</v>
      </c>
      <c r="T274" s="19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98" t="s">
        <v>153</v>
      </c>
      <c r="AT274" s="198" t="s">
        <v>148</v>
      </c>
      <c r="AU274" s="198" t="s">
        <v>83</v>
      </c>
      <c r="AY274" s="18" t="s">
        <v>146</v>
      </c>
      <c r="BE274" s="199">
        <f>IF(N274="základní",J274,0)</f>
        <v>0</v>
      </c>
      <c r="BF274" s="199">
        <f>IF(N274="snížená",J274,0)</f>
        <v>0</v>
      </c>
      <c r="BG274" s="199">
        <f>IF(N274="zákl. přenesená",J274,0)</f>
        <v>0</v>
      </c>
      <c r="BH274" s="199">
        <f>IF(N274="sníž. přenesená",J274,0)</f>
        <v>0</v>
      </c>
      <c r="BI274" s="199">
        <f>IF(N274="nulová",J274,0)</f>
        <v>0</v>
      </c>
      <c r="BJ274" s="18" t="s">
        <v>81</v>
      </c>
      <c r="BK274" s="199">
        <f>ROUND(I274*H274,2)</f>
        <v>0</v>
      </c>
      <c r="BL274" s="18" t="s">
        <v>153</v>
      </c>
      <c r="BM274" s="198" t="s">
        <v>353</v>
      </c>
    </row>
    <row r="275" spans="1:65" s="2" customFormat="1" ht="19.5">
      <c r="A275" s="35"/>
      <c r="B275" s="36"/>
      <c r="C275" s="37"/>
      <c r="D275" s="200" t="s">
        <v>154</v>
      </c>
      <c r="E275" s="37"/>
      <c r="F275" s="201" t="s">
        <v>656</v>
      </c>
      <c r="G275" s="37"/>
      <c r="H275" s="37"/>
      <c r="I275" s="202"/>
      <c r="J275" s="37"/>
      <c r="K275" s="37"/>
      <c r="L275" s="40"/>
      <c r="M275" s="203"/>
      <c r="N275" s="204"/>
      <c r="O275" s="72"/>
      <c r="P275" s="72"/>
      <c r="Q275" s="72"/>
      <c r="R275" s="72"/>
      <c r="S275" s="72"/>
      <c r="T275" s="73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154</v>
      </c>
      <c r="AU275" s="18" t="s">
        <v>83</v>
      </c>
    </row>
    <row r="276" spans="1:65" s="2" customFormat="1" ht="11.25">
      <c r="A276" s="35"/>
      <c r="B276" s="36"/>
      <c r="C276" s="37"/>
      <c r="D276" s="205" t="s">
        <v>155</v>
      </c>
      <c r="E276" s="37"/>
      <c r="F276" s="206" t="s">
        <v>657</v>
      </c>
      <c r="G276" s="37"/>
      <c r="H276" s="37"/>
      <c r="I276" s="202"/>
      <c r="J276" s="37"/>
      <c r="K276" s="37"/>
      <c r="L276" s="40"/>
      <c r="M276" s="203"/>
      <c r="N276" s="204"/>
      <c r="O276" s="72"/>
      <c r="P276" s="72"/>
      <c r="Q276" s="72"/>
      <c r="R276" s="72"/>
      <c r="S276" s="72"/>
      <c r="T276" s="73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155</v>
      </c>
      <c r="AU276" s="18" t="s">
        <v>83</v>
      </c>
    </row>
    <row r="277" spans="1:65" s="2" customFormat="1" ht="24.2" customHeight="1">
      <c r="A277" s="35"/>
      <c r="B277" s="36"/>
      <c r="C277" s="239" t="s">
        <v>277</v>
      </c>
      <c r="D277" s="239" t="s">
        <v>161</v>
      </c>
      <c r="E277" s="240" t="s">
        <v>658</v>
      </c>
      <c r="F277" s="241" t="s">
        <v>659</v>
      </c>
      <c r="G277" s="242" t="s">
        <v>327</v>
      </c>
      <c r="H277" s="243">
        <v>4</v>
      </c>
      <c r="I277" s="244"/>
      <c r="J277" s="245">
        <f>ROUND(I277*H277,2)</f>
        <v>0</v>
      </c>
      <c r="K277" s="241" t="s">
        <v>623</v>
      </c>
      <c r="L277" s="246"/>
      <c r="M277" s="247" t="s">
        <v>1</v>
      </c>
      <c r="N277" s="248" t="s">
        <v>38</v>
      </c>
      <c r="O277" s="72"/>
      <c r="P277" s="196">
        <f>O277*H277</f>
        <v>0</v>
      </c>
      <c r="Q277" s="196">
        <v>0</v>
      </c>
      <c r="R277" s="196">
        <f>Q277*H277</f>
        <v>0</v>
      </c>
      <c r="S277" s="196">
        <v>0</v>
      </c>
      <c r="T277" s="19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98" t="s">
        <v>165</v>
      </c>
      <c r="AT277" s="198" t="s">
        <v>161</v>
      </c>
      <c r="AU277" s="198" t="s">
        <v>83</v>
      </c>
      <c r="AY277" s="18" t="s">
        <v>146</v>
      </c>
      <c r="BE277" s="199">
        <f>IF(N277="základní",J277,0)</f>
        <v>0</v>
      </c>
      <c r="BF277" s="199">
        <f>IF(N277="snížená",J277,0)</f>
        <v>0</v>
      </c>
      <c r="BG277" s="199">
        <f>IF(N277="zákl. přenesená",J277,0)</f>
        <v>0</v>
      </c>
      <c r="BH277" s="199">
        <f>IF(N277="sníž. přenesená",J277,0)</f>
        <v>0</v>
      </c>
      <c r="BI277" s="199">
        <f>IF(N277="nulová",J277,0)</f>
        <v>0</v>
      </c>
      <c r="BJ277" s="18" t="s">
        <v>81</v>
      </c>
      <c r="BK277" s="199">
        <f>ROUND(I277*H277,2)</f>
        <v>0</v>
      </c>
      <c r="BL277" s="18" t="s">
        <v>153</v>
      </c>
      <c r="BM277" s="198" t="s">
        <v>358</v>
      </c>
    </row>
    <row r="278" spans="1:65" s="2" customFormat="1" ht="19.5">
      <c r="A278" s="35"/>
      <c r="B278" s="36"/>
      <c r="C278" s="37"/>
      <c r="D278" s="200" t="s">
        <v>154</v>
      </c>
      <c r="E278" s="37"/>
      <c r="F278" s="201" t="s">
        <v>659</v>
      </c>
      <c r="G278" s="37"/>
      <c r="H278" s="37"/>
      <c r="I278" s="202"/>
      <c r="J278" s="37"/>
      <c r="K278" s="37"/>
      <c r="L278" s="40"/>
      <c r="M278" s="203"/>
      <c r="N278" s="204"/>
      <c r="O278" s="72"/>
      <c r="P278" s="72"/>
      <c r="Q278" s="72"/>
      <c r="R278" s="72"/>
      <c r="S278" s="72"/>
      <c r="T278" s="73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154</v>
      </c>
      <c r="AU278" s="18" t="s">
        <v>83</v>
      </c>
    </row>
    <row r="279" spans="1:65" s="12" customFormat="1" ht="22.9" customHeight="1">
      <c r="B279" s="171"/>
      <c r="C279" s="172"/>
      <c r="D279" s="173" t="s">
        <v>72</v>
      </c>
      <c r="E279" s="185" t="s">
        <v>188</v>
      </c>
      <c r="F279" s="185" t="s">
        <v>189</v>
      </c>
      <c r="G279" s="172"/>
      <c r="H279" s="172"/>
      <c r="I279" s="175"/>
      <c r="J279" s="186">
        <f>BK279</f>
        <v>0</v>
      </c>
      <c r="K279" s="172"/>
      <c r="L279" s="177"/>
      <c r="M279" s="178"/>
      <c r="N279" s="179"/>
      <c r="O279" s="179"/>
      <c r="P279" s="180">
        <f>SUM(P280:P348)</f>
        <v>0</v>
      </c>
      <c r="Q279" s="179"/>
      <c r="R279" s="180">
        <f>SUM(R280:R348)</f>
        <v>0</v>
      </c>
      <c r="S279" s="179"/>
      <c r="T279" s="181">
        <f>SUM(T280:T348)</f>
        <v>0</v>
      </c>
      <c r="AR279" s="182" t="s">
        <v>81</v>
      </c>
      <c r="AT279" s="183" t="s">
        <v>72</v>
      </c>
      <c r="AU279" s="183" t="s">
        <v>81</v>
      </c>
      <c r="AY279" s="182" t="s">
        <v>146</v>
      </c>
      <c r="BK279" s="184">
        <f>SUM(BK280:BK348)</f>
        <v>0</v>
      </c>
    </row>
    <row r="280" spans="1:65" s="2" customFormat="1" ht="37.9" customHeight="1">
      <c r="A280" s="35"/>
      <c r="B280" s="36"/>
      <c r="C280" s="187" t="s">
        <v>360</v>
      </c>
      <c r="D280" s="187" t="s">
        <v>148</v>
      </c>
      <c r="E280" s="188" t="s">
        <v>660</v>
      </c>
      <c r="F280" s="189" t="s">
        <v>661</v>
      </c>
      <c r="G280" s="190" t="s">
        <v>170</v>
      </c>
      <c r="H280" s="191">
        <v>26.03</v>
      </c>
      <c r="I280" s="192"/>
      <c r="J280" s="193">
        <f>ROUND(I280*H280,2)</f>
        <v>0</v>
      </c>
      <c r="K280" s="189" t="s">
        <v>152</v>
      </c>
      <c r="L280" s="40"/>
      <c r="M280" s="194" t="s">
        <v>1</v>
      </c>
      <c r="N280" s="195" t="s">
        <v>38</v>
      </c>
      <c r="O280" s="72"/>
      <c r="P280" s="196">
        <f>O280*H280</f>
        <v>0</v>
      </c>
      <c r="Q280" s="196">
        <v>0</v>
      </c>
      <c r="R280" s="196">
        <f>Q280*H280</f>
        <v>0</v>
      </c>
      <c r="S280" s="196">
        <v>0</v>
      </c>
      <c r="T280" s="19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98" t="s">
        <v>153</v>
      </c>
      <c r="AT280" s="198" t="s">
        <v>148</v>
      </c>
      <c r="AU280" s="198" t="s">
        <v>83</v>
      </c>
      <c r="AY280" s="18" t="s">
        <v>146</v>
      </c>
      <c r="BE280" s="199">
        <f>IF(N280="základní",J280,0)</f>
        <v>0</v>
      </c>
      <c r="BF280" s="199">
        <f>IF(N280="snížená",J280,0)</f>
        <v>0</v>
      </c>
      <c r="BG280" s="199">
        <f>IF(N280="zákl. přenesená",J280,0)</f>
        <v>0</v>
      </c>
      <c r="BH280" s="199">
        <f>IF(N280="sníž. přenesená",J280,0)</f>
        <v>0</v>
      </c>
      <c r="BI280" s="199">
        <f>IF(N280="nulová",J280,0)</f>
        <v>0</v>
      </c>
      <c r="BJ280" s="18" t="s">
        <v>81</v>
      </c>
      <c r="BK280" s="199">
        <f>ROUND(I280*H280,2)</f>
        <v>0</v>
      </c>
      <c r="BL280" s="18" t="s">
        <v>153</v>
      </c>
      <c r="BM280" s="198" t="s">
        <v>363</v>
      </c>
    </row>
    <row r="281" spans="1:65" s="2" customFormat="1" ht="19.5">
      <c r="A281" s="35"/>
      <c r="B281" s="36"/>
      <c r="C281" s="37"/>
      <c r="D281" s="200" t="s">
        <v>154</v>
      </c>
      <c r="E281" s="37"/>
      <c r="F281" s="201" t="s">
        <v>661</v>
      </c>
      <c r="G281" s="37"/>
      <c r="H281" s="37"/>
      <c r="I281" s="202"/>
      <c r="J281" s="37"/>
      <c r="K281" s="37"/>
      <c r="L281" s="40"/>
      <c r="M281" s="203"/>
      <c r="N281" s="204"/>
      <c r="O281" s="72"/>
      <c r="P281" s="72"/>
      <c r="Q281" s="72"/>
      <c r="R281" s="72"/>
      <c r="S281" s="72"/>
      <c r="T281" s="73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154</v>
      </c>
      <c r="AU281" s="18" t="s">
        <v>83</v>
      </c>
    </row>
    <row r="282" spans="1:65" s="2" customFormat="1" ht="11.25">
      <c r="A282" s="35"/>
      <c r="B282" s="36"/>
      <c r="C282" s="37"/>
      <c r="D282" s="205" t="s">
        <v>155</v>
      </c>
      <c r="E282" s="37"/>
      <c r="F282" s="206" t="s">
        <v>662</v>
      </c>
      <c r="G282" s="37"/>
      <c r="H282" s="37"/>
      <c r="I282" s="202"/>
      <c r="J282" s="37"/>
      <c r="K282" s="37"/>
      <c r="L282" s="40"/>
      <c r="M282" s="203"/>
      <c r="N282" s="204"/>
      <c r="O282" s="72"/>
      <c r="P282" s="72"/>
      <c r="Q282" s="72"/>
      <c r="R282" s="72"/>
      <c r="S282" s="72"/>
      <c r="T282" s="73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155</v>
      </c>
      <c r="AU282" s="18" t="s">
        <v>83</v>
      </c>
    </row>
    <row r="283" spans="1:65" s="2" customFormat="1" ht="24.2" customHeight="1">
      <c r="A283" s="35"/>
      <c r="B283" s="36"/>
      <c r="C283" s="187" t="s">
        <v>281</v>
      </c>
      <c r="D283" s="187" t="s">
        <v>148</v>
      </c>
      <c r="E283" s="188" t="s">
        <v>663</v>
      </c>
      <c r="F283" s="189" t="s">
        <v>664</v>
      </c>
      <c r="G283" s="190" t="s">
        <v>170</v>
      </c>
      <c r="H283" s="191">
        <v>26.03</v>
      </c>
      <c r="I283" s="192"/>
      <c r="J283" s="193">
        <f>ROUND(I283*H283,2)</f>
        <v>0</v>
      </c>
      <c r="K283" s="189" t="s">
        <v>152</v>
      </c>
      <c r="L283" s="40"/>
      <c r="M283" s="194" t="s">
        <v>1</v>
      </c>
      <c r="N283" s="195" t="s">
        <v>38</v>
      </c>
      <c r="O283" s="72"/>
      <c r="P283" s="196">
        <f>O283*H283</f>
        <v>0</v>
      </c>
      <c r="Q283" s="196">
        <v>0</v>
      </c>
      <c r="R283" s="196">
        <f>Q283*H283</f>
        <v>0</v>
      </c>
      <c r="S283" s="196">
        <v>0</v>
      </c>
      <c r="T283" s="19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8" t="s">
        <v>153</v>
      </c>
      <c r="AT283" s="198" t="s">
        <v>148</v>
      </c>
      <c r="AU283" s="198" t="s">
        <v>83</v>
      </c>
      <c r="AY283" s="18" t="s">
        <v>146</v>
      </c>
      <c r="BE283" s="199">
        <f>IF(N283="základní",J283,0)</f>
        <v>0</v>
      </c>
      <c r="BF283" s="199">
        <f>IF(N283="snížená",J283,0)</f>
        <v>0</v>
      </c>
      <c r="BG283" s="199">
        <f>IF(N283="zákl. přenesená",J283,0)</f>
        <v>0</v>
      </c>
      <c r="BH283" s="199">
        <f>IF(N283="sníž. přenesená",J283,0)</f>
        <v>0</v>
      </c>
      <c r="BI283" s="199">
        <f>IF(N283="nulová",J283,0)</f>
        <v>0</v>
      </c>
      <c r="BJ283" s="18" t="s">
        <v>81</v>
      </c>
      <c r="BK283" s="199">
        <f>ROUND(I283*H283,2)</f>
        <v>0</v>
      </c>
      <c r="BL283" s="18" t="s">
        <v>153</v>
      </c>
      <c r="BM283" s="198" t="s">
        <v>371</v>
      </c>
    </row>
    <row r="284" spans="1:65" s="2" customFormat="1" ht="19.5">
      <c r="A284" s="35"/>
      <c r="B284" s="36"/>
      <c r="C284" s="37"/>
      <c r="D284" s="200" t="s">
        <v>154</v>
      </c>
      <c r="E284" s="37"/>
      <c r="F284" s="201" t="s">
        <v>664</v>
      </c>
      <c r="G284" s="37"/>
      <c r="H284" s="37"/>
      <c r="I284" s="202"/>
      <c r="J284" s="37"/>
      <c r="K284" s="37"/>
      <c r="L284" s="40"/>
      <c r="M284" s="203"/>
      <c r="N284" s="204"/>
      <c r="O284" s="72"/>
      <c r="P284" s="72"/>
      <c r="Q284" s="72"/>
      <c r="R284" s="72"/>
      <c r="S284" s="72"/>
      <c r="T284" s="73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154</v>
      </c>
      <c r="AU284" s="18" t="s">
        <v>83</v>
      </c>
    </row>
    <row r="285" spans="1:65" s="2" customFormat="1" ht="11.25">
      <c r="A285" s="35"/>
      <c r="B285" s="36"/>
      <c r="C285" s="37"/>
      <c r="D285" s="205" t="s">
        <v>155</v>
      </c>
      <c r="E285" s="37"/>
      <c r="F285" s="206" t="s">
        <v>665</v>
      </c>
      <c r="G285" s="37"/>
      <c r="H285" s="37"/>
      <c r="I285" s="202"/>
      <c r="J285" s="37"/>
      <c r="K285" s="37"/>
      <c r="L285" s="40"/>
      <c r="M285" s="203"/>
      <c r="N285" s="204"/>
      <c r="O285" s="72"/>
      <c r="P285" s="72"/>
      <c r="Q285" s="72"/>
      <c r="R285" s="72"/>
      <c r="S285" s="72"/>
      <c r="T285" s="73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155</v>
      </c>
      <c r="AU285" s="18" t="s">
        <v>83</v>
      </c>
    </row>
    <row r="286" spans="1:65" s="2" customFormat="1" ht="16.5" customHeight="1">
      <c r="A286" s="35"/>
      <c r="B286" s="36"/>
      <c r="C286" s="187" t="s">
        <v>375</v>
      </c>
      <c r="D286" s="187" t="s">
        <v>148</v>
      </c>
      <c r="E286" s="188" t="s">
        <v>666</v>
      </c>
      <c r="F286" s="189" t="s">
        <v>667</v>
      </c>
      <c r="G286" s="190" t="s">
        <v>170</v>
      </c>
      <c r="H286" s="191">
        <v>26.03</v>
      </c>
      <c r="I286" s="192"/>
      <c r="J286" s="193">
        <f>ROUND(I286*H286,2)</f>
        <v>0</v>
      </c>
      <c r="K286" s="189" t="s">
        <v>152</v>
      </c>
      <c r="L286" s="40"/>
      <c r="M286" s="194" t="s">
        <v>1</v>
      </c>
      <c r="N286" s="195" t="s">
        <v>38</v>
      </c>
      <c r="O286" s="72"/>
      <c r="P286" s="196">
        <f>O286*H286</f>
        <v>0</v>
      </c>
      <c r="Q286" s="196">
        <v>0</v>
      </c>
      <c r="R286" s="196">
        <f>Q286*H286</f>
        <v>0</v>
      </c>
      <c r="S286" s="196">
        <v>0</v>
      </c>
      <c r="T286" s="19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8" t="s">
        <v>153</v>
      </c>
      <c r="AT286" s="198" t="s">
        <v>148</v>
      </c>
      <c r="AU286" s="198" t="s">
        <v>83</v>
      </c>
      <c r="AY286" s="18" t="s">
        <v>146</v>
      </c>
      <c r="BE286" s="199">
        <f>IF(N286="základní",J286,0)</f>
        <v>0</v>
      </c>
      <c r="BF286" s="199">
        <f>IF(N286="snížená",J286,0)</f>
        <v>0</v>
      </c>
      <c r="BG286" s="199">
        <f>IF(N286="zákl. přenesená",J286,0)</f>
        <v>0</v>
      </c>
      <c r="BH286" s="199">
        <f>IF(N286="sníž. přenesená",J286,0)</f>
        <v>0</v>
      </c>
      <c r="BI286" s="199">
        <f>IF(N286="nulová",J286,0)</f>
        <v>0</v>
      </c>
      <c r="BJ286" s="18" t="s">
        <v>81</v>
      </c>
      <c r="BK286" s="199">
        <f>ROUND(I286*H286,2)</f>
        <v>0</v>
      </c>
      <c r="BL286" s="18" t="s">
        <v>153</v>
      </c>
      <c r="BM286" s="198" t="s">
        <v>378</v>
      </c>
    </row>
    <row r="287" spans="1:65" s="2" customFormat="1" ht="11.25">
      <c r="A287" s="35"/>
      <c r="B287" s="36"/>
      <c r="C287" s="37"/>
      <c r="D287" s="200" t="s">
        <v>154</v>
      </c>
      <c r="E287" s="37"/>
      <c r="F287" s="201" t="s">
        <v>667</v>
      </c>
      <c r="G287" s="37"/>
      <c r="H287" s="37"/>
      <c r="I287" s="202"/>
      <c r="J287" s="37"/>
      <c r="K287" s="37"/>
      <c r="L287" s="40"/>
      <c r="M287" s="203"/>
      <c r="N287" s="204"/>
      <c r="O287" s="72"/>
      <c r="P287" s="72"/>
      <c r="Q287" s="72"/>
      <c r="R287" s="72"/>
      <c r="S287" s="72"/>
      <c r="T287" s="73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154</v>
      </c>
      <c r="AU287" s="18" t="s">
        <v>83</v>
      </c>
    </row>
    <row r="288" spans="1:65" s="2" customFormat="1" ht="11.25">
      <c r="A288" s="35"/>
      <c r="B288" s="36"/>
      <c r="C288" s="37"/>
      <c r="D288" s="205" t="s">
        <v>155</v>
      </c>
      <c r="E288" s="37"/>
      <c r="F288" s="206" t="s">
        <v>668</v>
      </c>
      <c r="G288" s="37"/>
      <c r="H288" s="37"/>
      <c r="I288" s="202"/>
      <c r="J288" s="37"/>
      <c r="K288" s="37"/>
      <c r="L288" s="40"/>
      <c r="M288" s="203"/>
      <c r="N288" s="204"/>
      <c r="O288" s="72"/>
      <c r="P288" s="72"/>
      <c r="Q288" s="72"/>
      <c r="R288" s="72"/>
      <c r="S288" s="72"/>
      <c r="T288" s="73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155</v>
      </c>
      <c r="AU288" s="18" t="s">
        <v>83</v>
      </c>
    </row>
    <row r="289" spans="1:65" s="2" customFormat="1" ht="16.5" customHeight="1">
      <c r="A289" s="35"/>
      <c r="B289" s="36"/>
      <c r="C289" s="187" t="s">
        <v>286</v>
      </c>
      <c r="D289" s="187" t="s">
        <v>148</v>
      </c>
      <c r="E289" s="188" t="s">
        <v>669</v>
      </c>
      <c r="F289" s="189" t="s">
        <v>670</v>
      </c>
      <c r="G289" s="190" t="s">
        <v>327</v>
      </c>
      <c r="H289" s="191">
        <v>2</v>
      </c>
      <c r="I289" s="192"/>
      <c r="J289" s="193">
        <f>ROUND(I289*H289,2)</f>
        <v>0</v>
      </c>
      <c r="K289" s="189" t="s">
        <v>152</v>
      </c>
      <c r="L289" s="40"/>
      <c r="M289" s="194" t="s">
        <v>1</v>
      </c>
      <c r="N289" s="195" t="s">
        <v>38</v>
      </c>
      <c r="O289" s="72"/>
      <c r="P289" s="196">
        <f>O289*H289</f>
        <v>0</v>
      </c>
      <c r="Q289" s="196">
        <v>0</v>
      </c>
      <c r="R289" s="196">
        <f>Q289*H289</f>
        <v>0</v>
      </c>
      <c r="S289" s="196">
        <v>0</v>
      </c>
      <c r="T289" s="19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8" t="s">
        <v>153</v>
      </c>
      <c r="AT289" s="198" t="s">
        <v>148</v>
      </c>
      <c r="AU289" s="198" t="s">
        <v>83</v>
      </c>
      <c r="AY289" s="18" t="s">
        <v>146</v>
      </c>
      <c r="BE289" s="199">
        <f>IF(N289="základní",J289,0)</f>
        <v>0</v>
      </c>
      <c r="BF289" s="199">
        <f>IF(N289="snížená",J289,0)</f>
        <v>0</v>
      </c>
      <c r="BG289" s="199">
        <f>IF(N289="zákl. přenesená",J289,0)</f>
        <v>0</v>
      </c>
      <c r="BH289" s="199">
        <f>IF(N289="sníž. přenesená",J289,0)</f>
        <v>0</v>
      </c>
      <c r="BI289" s="199">
        <f>IF(N289="nulová",J289,0)</f>
        <v>0</v>
      </c>
      <c r="BJ289" s="18" t="s">
        <v>81</v>
      </c>
      <c r="BK289" s="199">
        <f>ROUND(I289*H289,2)</f>
        <v>0</v>
      </c>
      <c r="BL289" s="18" t="s">
        <v>153</v>
      </c>
      <c r="BM289" s="198" t="s">
        <v>383</v>
      </c>
    </row>
    <row r="290" spans="1:65" s="2" customFormat="1" ht="11.25">
      <c r="A290" s="35"/>
      <c r="B290" s="36"/>
      <c r="C290" s="37"/>
      <c r="D290" s="200" t="s">
        <v>154</v>
      </c>
      <c r="E290" s="37"/>
      <c r="F290" s="201" t="s">
        <v>670</v>
      </c>
      <c r="G290" s="37"/>
      <c r="H290" s="37"/>
      <c r="I290" s="202"/>
      <c r="J290" s="37"/>
      <c r="K290" s="37"/>
      <c r="L290" s="40"/>
      <c r="M290" s="203"/>
      <c r="N290" s="204"/>
      <c r="O290" s="72"/>
      <c r="P290" s="72"/>
      <c r="Q290" s="72"/>
      <c r="R290" s="72"/>
      <c r="S290" s="72"/>
      <c r="T290" s="73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154</v>
      </c>
      <c r="AU290" s="18" t="s">
        <v>83</v>
      </c>
    </row>
    <row r="291" spans="1:65" s="2" customFormat="1" ht="11.25">
      <c r="A291" s="35"/>
      <c r="B291" s="36"/>
      <c r="C291" s="37"/>
      <c r="D291" s="205" t="s">
        <v>155</v>
      </c>
      <c r="E291" s="37"/>
      <c r="F291" s="206" t="s">
        <v>671</v>
      </c>
      <c r="G291" s="37"/>
      <c r="H291" s="37"/>
      <c r="I291" s="202"/>
      <c r="J291" s="37"/>
      <c r="K291" s="37"/>
      <c r="L291" s="40"/>
      <c r="M291" s="203"/>
      <c r="N291" s="204"/>
      <c r="O291" s="72"/>
      <c r="P291" s="72"/>
      <c r="Q291" s="72"/>
      <c r="R291" s="72"/>
      <c r="S291" s="72"/>
      <c r="T291" s="73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155</v>
      </c>
      <c r="AU291" s="18" t="s">
        <v>83</v>
      </c>
    </row>
    <row r="292" spans="1:65" s="2" customFormat="1" ht="16.5" customHeight="1">
      <c r="A292" s="35"/>
      <c r="B292" s="36"/>
      <c r="C292" s="239" t="s">
        <v>324</v>
      </c>
      <c r="D292" s="239" t="s">
        <v>161</v>
      </c>
      <c r="E292" s="240" t="s">
        <v>672</v>
      </c>
      <c r="F292" s="241" t="s">
        <v>673</v>
      </c>
      <c r="G292" s="242" t="s">
        <v>327</v>
      </c>
      <c r="H292" s="243">
        <v>2</v>
      </c>
      <c r="I292" s="244"/>
      <c r="J292" s="245">
        <f>ROUND(I292*H292,2)</f>
        <v>0</v>
      </c>
      <c r="K292" s="241" t="s">
        <v>152</v>
      </c>
      <c r="L292" s="246"/>
      <c r="M292" s="247" t="s">
        <v>1</v>
      </c>
      <c r="N292" s="248" t="s">
        <v>38</v>
      </c>
      <c r="O292" s="72"/>
      <c r="P292" s="196">
        <f>O292*H292</f>
        <v>0</v>
      </c>
      <c r="Q292" s="196">
        <v>0</v>
      </c>
      <c r="R292" s="196">
        <f>Q292*H292</f>
        <v>0</v>
      </c>
      <c r="S292" s="196">
        <v>0</v>
      </c>
      <c r="T292" s="19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98" t="s">
        <v>165</v>
      </c>
      <c r="AT292" s="198" t="s">
        <v>161</v>
      </c>
      <c r="AU292" s="198" t="s">
        <v>83</v>
      </c>
      <c r="AY292" s="18" t="s">
        <v>146</v>
      </c>
      <c r="BE292" s="199">
        <f>IF(N292="základní",J292,0)</f>
        <v>0</v>
      </c>
      <c r="BF292" s="199">
        <f>IF(N292="snížená",J292,0)</f>
        <v>0</v>
      </c>
      <c r="BG292" s="199">
        <f>IF(N292="zákl. přenesená",J292,0)</f>
        <v>0</v>
      </c>
      <c r="BH292" s="199">
        <f>IF(N292="sníž. přenesená",J292,0)</f>
        <v>0</v>
      </c>
      <c r="BI292" s="199">
        <f>IF(N292="nulová",J292,0)</f>
        <v>0</v>
      </c>
      <c r="BJ292" s="18" t="s">
        <v>81</v>
      </c>
      <c r="BK292" s="199">
        <f>ROUND(I292*H292,2)</f>
        <v>0</v>
      </c>
      <c r="BL292" s="18" t="s">
        <v>153</v>
      </c>
      <c r="BM292" s="198" t="s">
        <v>387</v>
      </c>
    </row>
    <row r="293" spans="1:65" s="2" customFormat="1" ht="11.25">
      <c r="A293" s="35"/>
      <c r="B293" s="36"/>
      <c r="C293" s="37"/>
      <c r="D293" s="200" t="s">
        <v>154</v>
      </c>
      <c r="E293" s="37"/>
      <c r="F293" s="201" t="s">
        <v>673</v>
      </c>
      <c r="G293" s="37"/>
      <c r="H293" s="37"/>
      <c r="I293" s="202"/>
      <c r="J293" s="37"/>
      <c r="K293" s="37"/>
      <c r="L293" s="40"/>
      <c r="M293" s="203"/>
      <c r="N293" s="204"/>
      <c r="O293" s="72"/>
      <c r="P293" s="72"/>
      <c r="Q293" s="72"/>
      <c r="R293" s="72"/>
      <c r="S293" s="72"/>
      <c r="T293" s="73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154</v>
      </c>
      <c r="AU293" s="18" t="s">
        <v>83</v>
      </c>
    </row>
    <row r="294" spans="1:65" s="2" customFormat="1" ht="24.2" customHeight="1">
      <c r="A294" s="35"/>
      <c r="B294" s="36"/>
      <c r="C294" s="187" t="s">
        <v>291</v>
      </c>
      <c r="D294" s="187" t="s">
        <v>148</v>
      </c>
      <c r="E294" s="188" t="s">
        <v>674</v>
      </c>
      <c r="F294" s="189" t="s">
        <v>675</v>
      </c>
      <c r="G294" s="190" t="s">
        <v>151</v>
      </c>
      <c r="H294" s="191">
        <v>7.9039999999999999</v>
      </c>
      <c r="I294" s="192"/>
      <c r="J294" s="193">
        <f>ROUND(I294*H294,2)</f>
        <v>0</v>
      </c>
      <c r="K294" s="189" t="s">
        <v>152</v>
      </c>
      <c r="L294" s="40"/>
      <c r="M294" s="194" t="s">
        <v>1</v>
      </c>
      <c r="N294" s="195" t="s">
        <v>38</v>
      </c>
      <c r="O294" s="72"/>
      <c r="P294" s="196">
        <f>O294*H294</f>
        <v>0</v>
      </c>
      <c r="Q294" s="196">
        <v>0</v>
      </c>
      <c r="R294" s="196">
        <f>Q294*H294</f>
        <v>0</v>
      </c>
      <c r="S294" s="196">
        <v>0</v>
      </c>
      <c r="T294" s="19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98" t="s">
        <v>153</v>
      </c>
      <c r="AT294" s="198" t="s">
        <v>148</v>
      </c>
      <c r="AU294" s="198" t="s">
        <v>83</v>
      </c>
      <c r="AY294" s="18" t="s">
        <v>146</v>
      </c>
      <c r="BE294" s="199">
        <f>IF(N294="základní",J294,0)</f>
        <v>0</v>
      </c>
      <c r="BF294" s="199">
        <f>IF(N294="snížená",J294,0)</f>
        <v>0</v>
      </c>
      <c r="BG294" s="199">
        <f>IF(N294="zákl. přenesená",J294,0)</f>
        <v>0</v>
      </c>
      <c r="BH294" s="199">
        <f>IF(N294="sníž. přenesená",J294,0)</f>
        <v>0</v>
      </c>
      <c r="BI294" s="199">
        <f>IF(N294="nulová",J294,0)</f>
        <v>0</v>
      </c>
      <c r="BJ294" s="18" t="s">
        <v>81</v>
      </c>
      <c r="BK294" s="199">
        <f>ROUND(I294*H294,2)</f>
        <v>0</v>
      </c>
      <c r="BL294" s="18" t="s">
        <v>153</v>
      </c>
      <c r="BM294" s="198" t="s">
        <v>393</v>
      </c>
    </row>
    <row r="295" spans="1:65" s="2" customFormat="1" ht="19.5">
      <c r="A295" s="35"/>
      <c r="B295" s="36"/>
      <c r="C295" s="37"/>
      <c r="D295" s="200" t="s">
        <v>154</v>
      </c>
      <c r="E295" s="37"/>
      <c r="F295" s="201" t="s">
        <v>675</v>
      </c>
      <c r="G295" s="37"/>
      <c r="H295" s="37"/>
      <c r="I295" s="202"/>
      <c r="J295" s="37"/>
      <c r="K295" s="37"/>
      <c r="L295" s="40"/>
      <c r="M295" s="203"/>
      <c r="N295" s="204"/>
      <c r="O295" s="72"/>
      <c r="P295" s="72"/>
      <c r="Q295" s="72"/>
      <c r="R295" s="72"/>
      <c r="S295" s="72"/>
      <c r="T295" s="73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154</v>
      </c>
      <c r="AU295" s="18" t="s">
        <v>83</v>
      </c>
    </row>
    <row r="296" spans="1:65" s="2" customFormat="1" ht="11.25">
      <c r="A296" s="35"/>
      <c r="B296" s="36"/>
      <c r="C296" s="37"/>
      <c r="D296" s="205" t="s">
        <v>155</v>
      </c>
      <c r="E296" s="37"/>
      <c r="F296" s="206" t="s">
        <v>676</v>
      </c>
      <c r="G296" s="37"/>
      <c r="H296" s="37"/>
      <c r="I296" s="202"/>
      <c r="J296" s="37"/>
      <c r="K296" s="37"/>
      <c r="L296" s="40"/>
      <c r="M296" s="203"/>
      <c r="N296" s="204"/>
      <c r="O296" s="72"/>
      <c r="P296" s="72"/>
      <c r="Q296" s="72"/>
      <c r="R296" s="72"/>
      <c r="S296" s="72"/>
      <c r="T296" s="73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155</v>
      </c>
      <c r="AU296" s="18" t="s">
        <v>83</v>
      </c>
    </row>
    <row r="297" spans="1:65" s="13" customFormat="1" ht="11.25">
      <c r="B297" s="207"/>
      <c r="C297" s="208"/>
      <c r="D297" s="200" t="s">
        <v>157</v>
      </c>
      <c r="E297" s="209" t="s">
        <v>1</v>
      </c>
      <c r="F297" s="210" t="s">
        <v>677</v>
      </c>
      <c r="G297" s="208"/>
      <c r="H297" s="209" t="s">
        <v>1</v>
      </c>
      <c r="I297" s="211"/>
      <c r="J297" s="208"/>
      <c r="K297" s="208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157</v>
      </c>
      <c r="AU297" s="216" t="s">
        <v>83</v>
      </c>
      <c r="AV297" s="13" t="s">
        <v>81</v>
      </c>
      <c r="AW297" s="13" t="s">
        <v>30</v>
      </c>
      <c r="AX297" s="13" t="s">
        <v>73</v>
      </c>
      <c r="AY297" s="216" t="s">
        <v>146</v>
      </c>
    </row>
    <row r="298" spans="1:65" s="14" customFormat="1" ht="11.25">
      <c r="B298" s="217"/>
      <c r="C298" s="218"/>
      <c r="D298" s="200" t="s">
        <v>157</v>
      </c>
      <c r="E298" s="219" t="s">
        <v>1</v>
      </c>
      <c r="F298" s="220" t="s">
        <v>678</v>
      </c>
      <c r="G298" s="218"/>
      <c r="H298" s="221">
        <v>7.9039999999999999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157</v>
      </c>
      <c r="AU298" s="227" t="s">
        <v>83</v>
      </c>
      <c r="AV298" s="14" t="s">
        <v>83</v>
      </c>
      <c r="AW298" s="14" t="s">
        <v>30</v>
      </c>
      <c r="AX298" s="14" t="s">
        <v>73</v>
      </c>
      <c r="AY298" s="227" t="s">
        <v>146</v>
      </c>
    </row>
    <row r="299" spans="1:65" s="15" customFormat="1" ht="11.25">
      <c r="B299" s="228"/>
      <c r="C299" s="229"/>
      <c r="D299" s="200" t="s">
        <v>157</v>
      </c>
      <c r="E299" s="230" t="s">
        <v>1</v>
      </c>
      <c r="F299" s="231" t="s">
        <v>160</v>
      </c>
      <c r="G299" s="229"/>
      <c r="H299" s="232">
        <v>7.9039999999999999</v>
      </c>
      <c r="I299" s="233"/>
      <c r="J299" s="229"/>
      <c r="K299" s="229"/>
      <c r="L299" s="234"/>
      <c r="M299" s="235"/>
      <c r="N299" s="236"/>
      <c r="O299" s="236"/>
      <c r="P299" s="236"/>
      <c r="Q299" s="236"/>
      <c r="R299" s="236"/>
      <c r="S299" s="236"/>
      <c r="T299" s="237"/>
      <c r="AT299" s="238" t="s">
        <v>157</v>
      </c>
      <c r="AU299" s="238" t="s">
        <v>83</v>
      </c>
      <c r="AV299" s="15" t="s">
        <v>153</v>
      </c>
      <c r="AW299" s="15" t="s">
        <v>30</v>
      </c>
      <c r="AX299" s="15" t="s">
        <v>81</v>
      </c>
      <c r="AY299" s="238" t="s">
        <v>146</v>
      </c>
    </row>
    <row r="300" spans="1:65" s="2" customFormat="1" ht="37.9" customHeight="1">
      <c r="A300" s="35"/>
      <c r="B300" s="36"/>
      <c r="C300" s="187" t="s">
        <v>679</v>
      </c>
      <c r="D300" s="187" t="s">
        <v>148</v>
      </c>
      <c r="E300" s="188" t="s">
        <v>203</v>
      </c>
      <c r="F300" s="189" t="s">
        <v>204</v>
      </c>
      <c r="G300" s="190" t="s">
        <v>151</v>
      </c>
      <c r="H300" s="191">
        <v>5.6630000000000003</v>
      </c>
      <c r="I300" s="192"/>
      <c r="J300" s="193">
        <f>ROUND(I300*H300,2)</f>
        <v>0</v>
      </c>
      <c r="K300" s="189" t="s">
        <v>152</v>
      </c>
      <c r="L300" s="40"/>
      <c r="M300" s="194" t="s">
        <v>1</v>
      </c>
      <c r="N300" s="195" t="s">
        <v>38</v>
      </c>
      <c r="O300" s="72"/>
      <c r="P300" s="196">
        <f>O300*H300</f>
        <v>0</v>
      </c>
      <c r="Q300" s="196">
        <v>0</v>
      </c>
      <c r="R300" s="196">
        <f>Q300*H300</f>
        <v>0</v>
      </c>
      <c r="S300" s="196">
        <v>0</v>
      </c>
      <c r="T300" s="19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98" t="s">
        <v>153</v>
      </c>
      <c r="AT300" s="198" t="s">
        <v>148</v>
      </c>
      <c r="AU300" s="198" t="s">
        <v>83</v>
      </c>
      <c r="AY300" s="18" t="s">
        <v>146</v>
      </c>
      <c r="BE300" s="199">
        <f>IF(N300="základní",J300,0)</f>
        <v>0</v>
      </c>
      <c r="BF300" s="199">
        <f>IF(N300="snížená",J300,0)</f>
        <v>0</v>
      </c>
      <c r="BG300" s="199">
        <f>IF(N300="zákl. přenesená",J300,0)</f>
        <v>0</v>
      </c>
      <c r="BH300" s="199">
        <f>IF(N300="sníž. přenesená",J300,0)</f>
        <v>0</v>
      </c>
      <c r="BI300" s="199">
        <f>IF(N300="nulová",J300,0)</f>
        <v>0</v>
      </c>
      <c r="BJ300" s="18" t="s">
        <v>81</v>
      </c>
      <c r="BK300" s="199">
        <f>ROUND(I300*H300,2)</f>
        <v>0</v>
      </c>
      <c r="BL300" s="18" t="s">
        <v>153</v>
      </c>
      <c r="BM300" s="198" t="s">
        <v>680</v>
      </c>
    </row>
    <row r="301" spans="1:65" s="2" customFormat="1" ht="19.5">
      <c r="A301" s="35"/>
      <c r="B301" s="36"/>
      <c r="C301" s="37"/>
      <c r="D301" s="200" t="s">
        <v>154</v>
      </c>
      <c r="E301" s="37"/>
      <c r="F301" s="201" t="s">
        <v>204</v>
      </c>
      <c r="G301" s="37"/>
      <c r="H301" s="37"/>
      <c r="I301" s="202"/>
      <c r="J301" s="37"/>
      <c r="K301" s="37"/>
      <c r="L301" s="40"/>
      <c r="M301" s="203"/>
      <c r="N301" s="204"/>
      <c r="O301" s="72"/>
      <c r="P301" s="72"/>
      <c r="Q301" s="72"/>
      <c r="R301" s="72"/>
      <c r="S301" s="72"/>
      <c r="T301" s="73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154</v>
      </c>
      <c r="AU301" s="18" t="s">
        <v>83</v>
      </c>
    </row>
    <row r="302" spans="1:65" s="2" customFormat="1" ht="11.25">
      <c r="A302" s="35"/>
      <c r="B302" s="36"/>
      <c r="C302" s="37"/>
      <c r="D302" s="205" t="s">
        <v>155</v>
      </c>
      <c r="E302" s="37"/>
      <c r="F302" s="206" t="s">
        <v>206</v>
      </c>
      <c r="G302" s="37"/>
      <c r="H302" s="37"/>
      <c r="I302" s="202"/>
      <c r="J302" s="37"/>
      <c r="K302" s="37"/>
      <c r="L302" s="40"/>
      <c r="M302" s="203"/>
      <c r="N302" s="204"/>
      <c r="O302" s="72"/>
      <c r="P302" s="72"/>
      <c r="Q302" s="72"/>
      <c r="R302" s="72"/>
      <c r="S302" s="72"/>
      <c r="T302" s="73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155</v>
      </c>
      <c r="AU302" s="18" t="s">
        <v>83</v>
      </c>
    </row>
    <row r="303" spans="1:65" s="14" customFormat="1" ht="11.25">
      <c r="B303" s="217"/>
      <c r="C303" s="218"/>
      <c r="D303" s="200" t="s">
        <v>157</v>
      </c>
      <c r="E303" s="219" t="s">
        <v>1</v>
      </c>
      <c r="F303" s="220" t="s">
        <v>631</v>
      </c>
      <c r="G303" s="218"/>
      <c r="H303" s="221">
        <v>5.6630000000000003</v>
      </c>
      <c r="I303" s="222"/>
      <c r="J303" s="218"/>
      <c r="K303" s="218"/>
      <c r="L303" s="223"/>
      <c r="M303" s="224"/>
      <c r="N303" s="225"/>
      <c r="O303" s="225"/>
      <c r="P303" s="225"/>
      <c r="Q303" s="225"/>
      <c r="R303" s="225"/>
      <c r="S303" s="225"/>
      <c r="T303" s="226"/>
      <c r="AT303" s="227" t="s">
        <v>157</v>
      </c>
      <c r="AU303" s="227" t="s">
        <v>83</v>
      </c>
      <c r="AV303" s="14" t="s">
        <v>83</v>
      </c>
      <c r="AW303" s="14" t="s">
        <v>30</v>
      </c>
      <c r="AX303" s="14" t="s">
        <v>73</v>
      </c>
      <c r="AY303" s="227" t="s">
        <v>146</v>
      </c>
    </row>
    <row r="304" spans="1:65" s="15" customFormat="1" ht="11.25">
      <c r="B304" s="228"/>
      <c r="C304" s="229"/>
      <c r="D304" s="200" t="s">
        <v>157</v>
      </c>
      <c r="E304" s="230" t="s">
        <v>1</v>
      </c>
      <c r="F304" s="231" t="s">
        <v>160</v>
      </c>
      <c r="G304" s="229"/>
      <c r="H304" s="232">
        <v>5.6630000000000003</v>
      </c>
      <c r="I304" s="233"/>
      <c r="J304" s="229"/>
      <c r="K304" s="229"/>
      <c r="L304" s="234"/>
      <c r="M304" s="235"/>
      <c r="N304" s="236"/>
      <c r="O304" s="236"/>
      <c r="P304" s="236"/>
      <c r="Q304" s="236"/>
      <c r="R304" s="236"/>
      <c r="S304" s="236"/>
      <c r="T304" s="237"/>
      <c r="AT304" s="238" t="s">
        <v>157</v>
      </c>
      <c r="AU304" s="238" t="s">
        <v>83</v>
      </c>
      <c r="AV304" s="15" t="s">
        <v>153</v>
      </c>
      <c r="AW304" s="15" t="s">
        <v>30</v>
      </c>
      <c r="AX304" s="15" t="s">
        <v>81</v>
      </c>
      <c r="AY304" s="238" t="s">
        <v>146</v>
      </c>
    </row>
    <row r="305" spans="1:65" s="2" customFormat="1" ht="21.75" customHeight="1">
      <c r="A305" s="35"/>
      <c r="B305" s="36"/>
      <c r="C305" s="187" t="s">
        <v>296</v>
      </c>
      <c r="D305" s="187" t="s">
        <v>148</v>
      </c>
      <c r="E305" s="188" t="s">
        <v>681</v>
      </c>
      <c r="F305" s="189" t="s">
        <v>682</v>
      </c>
      <c r="G305" s="190" t="s">
        <v>170</v>
      </c>
      <c r="H305" s="191">
        <v>16</v>
      </c>
      <c r="I305" s="192"/>
      <c r="J305" s="193">
        <f>ROUND(I305*H305,2)</f>
        <v>0</v>
      </c>
      <c r="K305" s="189" t="s">
        <v>152</v>
      </c>
      <c r="L305" s="40"/>
      <c r="M305" s="194" t="s">
        <v>1</v>
      </c>
      <c r="N305" s="195" t="s">
        <v>38</v>
      </c>
      <c r="O305" s="72"/>
      <c r="P305" s="196">
        <f>O305*H305</f>
        <v>0</v>
      </c>
      <c r="Q305" s="196">
        <v>0</v>
      </c>
      <c r="R305" s="196">
        <f>Q305*H305</f>
        <v>0</v>
      </c>
      <c r="S305" s="196">
        <v>0</v>
      </c>
      <c r="T305" s="19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98" t="s">
        <v>153</v>
      </c>
      <c r="AT305" s="198" t="s">
        <v>148</v>
      </c>
      <c r="AU305" s="198" t="s">
        <v>83</v>
      </c>
      <c r="AY305" s="18" t="s">
        <v>146</v>
      </c>
      <c r="BE305" s="199">
        <f>IF(N305="základní",J305,0)</f>
        <v>0</v>
      </c>
      <c r="BF305" s="199">
        <f>IF(N305="snížená",J305,0)</f>
        <v>0</v>
      </c>
      <c r="BG305" s="199">
        <f>IF(N305="zákl. přenesená",J305,0)</f>
        <v>0</v>
      </c>
      <c r="BH305" s="199">
        <f>IF(N305="sníž. přenesená",J305,0)</f>
        <v>0</v>
      </c>
      <c r="BI305" s="199">
        <f>IF(N305="nulová",J305,0)</f>
        <v>0</v>
      </c>
      <c r="BJ305" s="18" t="s">
        <v>81</v>
      </c>
      <c r="BK305" s="199">
        <f>ROUND(I305*H305,2)</f>
        <v>0</v>
      </c>
      <c r="BL305" s="18" t="s">
        <v>153</v>
      </c>
      <c r="BM305" s="198" t="s">
        <v>683</v>
      </c>
    </row>
    <row r="306" spans="1:65" s="2" customFormat="1" ht="11.25">
      <c r="A306" s="35"/>
      <c r="B306" s="36"/>
      <c r="C306" s="37"/>
      <c r="D306" s="200" t="s">
        <v>154</v>
      </c>
      <c r="E306" s="37"/>
      <c r="F306" s="201" t="s">
        <v>682</v>
      </c>
      <c r="G306" s="37"/>
      <c r="H306" s="37"/>
      <c r="I306" s="202"/>
      <c r="J306" s="37"/>
      <c r="K306" s="37"/>
      <c r="L306" s="40"/>
      <c r="M306" s="203"/>
      <c r="N306" s="204"/>
      <c r="O306" s="72"/>
      <c r="P306" s="72"/>
      <c r="Q306" s="72"/>
      <c r="R306" s="72"/>
      <c r="S306" s="72"/>
      <c r="T306" s="73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154</v>
      </c>
      <c r="AU306" s="18" t="s">
        <v>83</v>
      </c>
    </row>
    <row r="307" spans="1:65" s="2" customFormat="1" ht="11.25">
      <c r="A307" s="35"/>
      <c r="B307" s="36"/>
      <c r="C307" s="37"/>
      <c r="D307" s="205" t="s">
        <v>155</v>
      </c>
      <c r="E307" s="37"/>
      <c r="F307" s="206" t="s">
        <v>684</v>
      </c>
      <c r="G307" s="37"/>
      <c r="H307" s="37"/>
      <c r="I307" s="202"/>
      <c r="J307" s="37"/>
      <c r="K307" s="37"/>
      <c r="L307" s="40"/>
      <c r="M307" s="203"/>
      <c r="N307" s="204"/>
      <c r="O307" s="72"/>
      <c r="P307" s="72"/>
      <c r="Q307" s="72"/>
      <c r="R307" s="72"/>
      <c r="S307" s="72"/>
      <c r="T307" s="73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155</v>
      </c>
      <c r="AU307" s="18" t="s">
        <v>83</v>
      </c>
    </row>
    <row r="308" spans="1:65" s="14" customFormat="1" ht="11.25">
      <c r="B308" s="217"/>
      <c r="C308" s="218"/>
      <c r="D308" s="200" t="s">
        <v>157</v>
      </c>
      <c r="E308" s="219" t="s">
        <v>1</v>
      </c>
      <c r="F308" s="220" t="s">
        <v>685</v>
      </c>
      <c r="G308" s="218"/>
      <c r="H308" s="221">
        <v>16</v>
      </c>
      <c r="I308" s="222"/>
      <c r="J308" s="218"/>
      <c r="K308" s="218"/>
      <c r="L308" s="223"/>
      <c r="M308" s="224"/>
      <c r="N308" s="225"/>
      <c r="O308" s="225"/>
      <c r="P308" s="225"/>
      <c r="Q308" s="225"/>
      <c r="R308" s="225"/>
      <c r="S308" s="225"/>
      <c r="T308" s="226"/>
      <c r="AT308" s="227" t="s">
        <v>157</v>
      </c>
      <c r="AU308" s="227" t="s">
        <v>83</v>
      </c>
      <c r="AV308" s="14" t="s">
        <v>83</v>
      </c>
      <c r="AW308" s="14" t="s">
        <v>30</v>
      </c>
      <c r="AX308" s="14" t="s">
        <v>73</v>
      </c>
      <c r="AY308" s="227" t="s">
        <v>146</v>
      </c>
    </row>
    <row r="309" spans="1:65" s="15" customFormat="1" ht="11.25">
      <c r="B309" s="228"/>
      <c r="C309" s="229"/>
      <c r="D309" s="200" t="s">
        <v>157</v>
      </c>
      <c r="E309" s="230" t="s">
        <v>1</v>
      </c>
      <c r="F309" s="231" t="s">
        <v>160</v>
      </c>
      <c r="G309" s="229"/>
      <c r="H309" s="232">
        <v>16</v>
      </c>
      <c r="I309" s="233"/>
      <c r="J309" s="229"/>
      <c r="K309" s="229"/>
      <c r="L309" s="234"/>
      <c r="M309" s="235"/>
      <c r="N309" s="236"/>
      <c r="O309" s="236"/>
      <c r="P309" s="236"/>
      <c r="Q309" s="236"/>
      <c r="R309" s="236"/>
      <c r="S309" s="236"/>
      <c r="T309" s="237"/>
      <c r="AT309" s="238" t="s">
        <v>157</v>
      </c>
      <c r="AU309" s="238" t="s">
        <v>83</v>
      </c>
      <c r="AV309" s="15" t="s">
        <v>153</v>
      </c>
      <c r="AW309" s="15" t="s">
        <v>30</v>
      </c>
      <c r="AX309" s="15" t="s">
        <v>81</v>
      </c>
      <c r="AY309" s="238" t="s">
        <v>146</v>
      </c>
    </row>
    <row r="310" spans="1:65" s="2" customFormat="1" ht="24.2" customHeight="1">
      <c r="A310" s="35"/>
      <c r="B310" s="36"/>
      <c r="C310" s="187" t="s">
        <v>686</v>
      </c>
      <c r="D310" s="187" t="s">
        <v>148</v>
      </c>
      <c r="E310" s="188" t="s">
        <v>687</v>
      </c>
      <c r="F310" s="189" t="s">
        <v>688</v>
      </c>
      <c r="G310" s="190" t="s">
        <v>320</v>
      </c>
      <c r="H310" s="191">
        <v>65</v>
      </c>
      <c r="I310" s="192"/>
      <c r="J310" s="193">
        <f>ROUND(I310*H310,2)</f>
        <v>0</v>
      </c>
      <c r="K310" s="189" t="s">
        <v>152</v>
      </c>
      <c r="L310" s="40"/>
      <c r="M310" s="194" t="s">
        <v>1</v>
      </c>
      <c r="N310" s="195" t="s">
        <v>38</v>
      </c>
      <c r="O310" s="72"/>
      <c r="P310" s="196">
        <f>O310*H310</f>
        <v>0</v>
      </c>
      <c r="Q310" s="196">
        <v>0</v>
      </c>
      <c r="R310" s="196">
        <f>Q310*H310</f>
        <v>0</v>
      </c>
      <c r="S310" s="196">
        <v>0</v>
      </c>
      <c r="T310" s="19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8" t="s">
        <v>153</v>
      </c>
      <c r="AT310" s="198" t="s">
        <v>148</v>
      </c>
      <c r="AU310" s="198" t="s">
        <v>83</v>
      </c>
      <c r="AY310" s="18" t="s">
        <v>146</v>
      </c>
      <c r="BE310" s="199">
        <f>IF(N310="základní",J310,0)</f>
        <v>0</v>
      </c>
      <c r="BF310" s="199">
        <f>IF(N310="snížená",J310,0)</f>
        <v>0</v>
      </c>
      <c r="BG310" s="199">
        <f>IF(N310="zákl. přenesená",J310,0)</f>
        <v>0</v>
      </c>
      <c r="BH310" s="199">
        <f>IF(N310="sníž. přenesená",J310,0)</f>
        <v>0</v>
      </c>
      <c r="BI310" s="199">
        <f>IF(N310="nulová",J310,0)</f>
        <v>0</v>
      </c>
      <c r="BJ310" s="18" t="s">
        <v>81</v>
      </c>
      <c r="BK310" s="199">
        <f>ROUND(I310*H310,2)</f>
        <v>0</v>
      </c>
      <c r="BL310" s="18" t="s">
        <v>153</v>
      </c>
      <c r="BM310" s="198" t="s">
        <v>689</v>
      </c>
    </row>
    <row r="311" spans="1:65" s="2" customFormat="1" ht="19.5">
      <c r="A311" s="35"/>
      <c r="B311" s="36"/>
      <c r="C311" s="37"/>
      <c r="D311" s="200" t="s">
        <v>154</v>
      </c>
      <c r="E311" s="37"/>
      <c r="F311" s="201" t="s">
        <v>688</v>
      </c>
      <c r="G311" s="37"/>
      <c r="H311" s="37"/>
      <c r="I311" s="202"/>
      <c r="J311" s="37"/>
      <c r="K311" s="37"/>
      <c r="L311" s="40"/>
      <c r="M311" s="203"/>
      <c r="N311" s="204"/>
      <c r="O311" s="72"/>
      <c r="P311" s="72"/>
      <c r="Q311" s="72"/>
      <c r="R311" s="72"/>
      <c r="S311" s="72"/>
      <c r="T311" s="73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154</v>
      </c>
      <c r="AU311" s="18" t="s">
        <v>83</v>
      </c>
    </row>
    <row r="312" spans="1:65" s="2" customFormat="1" ht="11.25">
      <c r="A312" s="35"/>
      <c r="B312" s="36"/>
      <c r="C312" s="37"/>
      <c r="D312" s="205" t="s">
        <v>155</v>
      </c>
      <c r="E312" s="37"/>
      <c r="F312" s="206" t="s">
        <v>690</v>
      </c>
      <c r="G312" s="37"/>
      <c r="H312" s="37"/>
      <c r="I312" s="202"/>
      <c r="J312" s="37"/>
      <c r="K312" s="37"/>
      <c r="L312" s="40"/>
      <c r="M312" s="203"/>
      <c r="N312" s="204"/>
      <c r="O312" s="72"/>
      <c r="P312" s="72"/>
      <c r="Q312" s="72"/>
      <c r="R312" s="72"/>
      <c r="S312" s="72"/>
      <c r="T312" s="73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155</v>
      </c>
      <c r="AU312" s="18" t="s">
        <v>83</v>
      </c>
    </row>
    <row r="313" spans="1:65" s="13" customFormat="1" ht="11.25">
      <c r="B313" s="207"/>
      <c r="C313" s="208"/>
      <c r="D313" s="200" t="s">
        <v>157</v>
      </c>
      <c r="E313" s="209" t="s">
        <v>1</v>
      </c>
      <c r="F313" s="210" t="s">
        <v>691</v>
      </c>
      <c r="G313" s="208"/>
      <c r="H313" s="209" t="s">
        <v>1</v>
      </c>
      <c r="I313" s="211"/>
      <c r="J313" s="208"/>
      <c r="K313" s="208"/>
      <c r="L313" s="212"/>
      <c r="M313" s="213"/>
      <c r="N313" s="214"/>
      <c r="O313" s="214"/>
      <c r="P313" s="214"/>
      <c r="Q313" s="214"/>
      <c r="R313" s="214"/>
      <c r="S313" s="214"/>
      <c r="T313" s="215"/>
      <c r="AT313" s="216" t="s">
        <v>157</v>
      </c>
      <c r="AU313" s="216" t="s">
        <v>83</v>
      </c>
      <c r="AV313" s="13" t="s">
        <v>81</v>
      </c>
      <c r="AW313" s="13" t="s">
        <v>30</v>
      </c>
      <c r="AX313" s="13" t="s">
        <v>73</v>
      </c>
      <c r="AY313" s="216" t="s">
        <v>146</v>
      </c>
    </row>
    <row r="314" spans="1:65" s="14" customFormat="1" ht="11.25">
      <c r="B314" s="217"/>
      <c r="C314" s="218"/>
      <c r="D314" s="200" t="s">
        <v>157</v>
      </c>
      <c r="E314" s="219" t="s">
        <v>1</v>
      </c>
      <c r="F314" s="220" t="s">
        <v>218</v>
      </c>
      <c r="G314" s="218"/>
      <c r="H314" s="221">
        <v>20</v>
      </c>
      <c r="I314" s="222"/>
      <c r="J314" s="218"/>
      <c r="K314" s="218"/>
      <c r="L314" s="223"/>
      <c r="M314" s="224"/>
      <c r="N314" s="225"/>
      <c r="O314" s="225"/>
      <c r="P314" s="225"/>
      <c r="Q314" s="225"/>
      <c r="R314" s="225"/>
      <c r="S314" s="225"/>
      <c r="T314" s="226"/>
      <c r="AT314" s="227" t="s">
        <v>157</v>
      </c>
      <c r="AU314" s="227" t="s">
        <v>83</v>
      </c>
      <c r="AV314" s="14" t="s">
        <v>83</v>
      </c>
      <c r="AW314" s="14" t="s">
        <v>30</v>
      </c>
      <c r="AX314" s="14" t="s">
        <v>73</v>
      </c>
      <c r="AY314" s="227" t="s">
        <v>146</v>
      </c>
    </row>
    <row r="315" spans="1:65" s="13" customFormat="1" ht="11.25">
      <c r="B315" s="207"/>
      <c r="C315" s="208"/>
      <c r="D315" s="200" t="s">
        <v>157</v>
      </c>
      <c r="E315" s="209" t="s">
        <v>1</v>
      </c>
      <c r="F315" s="210" t="s">
        <v>692</v>
      </c>
      <c r="G315" s="208"/>
      <c r="H315" s="209" t="s">
        <v>1</v>
      </c>
      <c r="I315" s="211"/>
      <c r="J315" s="208"/>
      <c r="K315" s="208"/>
      <c r="L315" s="212"/>
      <c r="M315" s="213"/>
      <c r="N315" s="214"/>
      <c r="O315" s="214"/>
      <c r="P315" s="214"/>
      <c r="Q315" s="214"/>
      <c r="R315" s="214"/>
      <c r="S315" s="214"/>
      <c r="T315" s="215"/>
      <c r="AT315" s="216" t="s">
        <v>157</v>
      </c>
      <c r="AU315" s="216" t="s">
        <v>83</v>
      </c>
      <c r="AV315" s="13" t="s">
        <v>81</v>
      </c>
      <c r="AW315" s="13" t="s">
        <v>30</v>
      </c>
      <c r="AX315" s="13" t="s">
        <v>73</v>
      </c>
      <c r="AY315" s="216" t="s">
        <v>146</v>
      </c>
    </row>
    <row r="316" spans="1:65" s="14" customFormat="1" ht="11.25">
      <c r="B316" s="217"/>
      <c r="C316" s="218"/>
      <c r="D316" s="200" t="s">
        <v>157</v>
      </c>
      <c r="E316" s="219" t="s">
        <v>1</v>
      </c>
      <c r="F316" s="220" t="s">
        <v>693</v>
      </c>
      <c r="G316" s="218"/>
      <c r="H316" s="221">
        <v>45</v>
      </c>
      <c r="I316" s="222"/>
      <c r="J316" s="218"/>
      <c r="K316" s="218"/>
      <c r="L316" s="223"/>
      <c r="M316" s="224"/>
      <c r="N316" s="225"/>
      <c r="O316" s="225"/>
      <c r="P316" s="225"/>
      <c r="Q316" s="225"/>
      <c r="R316" s="225"/>
      <c r="S316" s="225"/>
      <c r="T316" s="226"/>
      <c r="AT316" s="227" t="s">
        <v>157</v>
      </c>
      <c r="AU316" s="227" t="s">
        <v>83</v>
      </c>
      <c r="AV316" s="14" t="s">
        <v>83</v>
      </c>
      <c r="AW316" s="14" t="s">
        <v>30</v>
      </c>
      <c r="AX316" s="14" t="s">
        <v>73</v>
      </c>
      <c r="AY316" s="227" t="s">
        <v>146</v>
      </c>
    </row>
    <row r="317" spans="1:65" s="15" customFormat="1" ht="11.25">
      <c r="B317" s="228"/>
      <c r="C317" s="229"/>
      <c r="D317" s="200" t="s">
        <v>157</v>
      </c>
      <c r="E317" s="230" t="s">
        <v>1</v>
      </c>
      <c r="F317" s="231" t="s">
        <v>160</v>
      </c>
      <c r="G317" s="229"/>
      <c r="H317" s="232">
        <v>65</v>
      </c>
      <c r="I317" s="233"/>
      <c r="J317" s="229"/>
      <c r="K317" s="229"/>
      <c r="L317" s="234"/>
      <c r="M317" s="235"/>
      <c r="N317" s="236"/>
      <c r="O317" s="236"/>
      <c r="P317" s="236"/>
      <c r="Q317" s="236"/>
      <c r="R317" s="236"/>
      <c r="S317" s="236"/>
      <c r="T317" s="237"/>
      <c r="AT317" s="238" t="s">
        <v>157</v>
      </c>
      <c r="AU317" s="238" t="s">
        <v>83</v>
      </c>
      <c r="AV317" s="15" t="s">
        <v>153</v>
      </c>
      <c r="AW317" s="15" t="s">
        <v>30</v>
      </c>
      <c r="AX317" s="15" t="s">
        <v>81</v>
      </c>
      <c r="AY317" s="238" t="s">
        <v>146</v>
      </c>
    </row>
    <row r="318" spans="1:65" s="2" customFormat="1" ht="24.2" customHeight="1">
      <c r="A318" s="35"/>
      <c r="B318" s="36"/>
      <c r="C318" s="187" t="s">
        <v>304</v>
      </c>
      <c r="D318" s="187" t="s">
        <v>148</v>
      </c>
      <c r="E318" s="188" t="s">
        <v>694</v>
      </c>
      <c r="F318" s="189" t="s">
        <v>695</v>
      </c>
      <c r="G318" s="190" t="s">
        <v>320</v>
      </c>
      <c r="H318" s="191">
        <v>10</v>
      </c>
      <c r="I318" s="192"/>
      <c r="J318" s="193">
        <f>ROUND(I318*H318,2)</f>
        <v>0</v>
      </c>
      <c r="K318" s="189" t="s">
        <v>152</v>
      </c>
      <c r="L318" s="40"/>
      <c r="M318" s="194" t="s">
        <v>1</v>
      </c>
      <c r="N318" s="195" t="s">
        <v>38</v>
      </c>
      <c r="O318" s="72"/>
      <c r="P318" s="196">
        <f>O318*H318</f>
        <v>0</v>
      </c>
      <c r="Q318" s="196">
        <v>0</v>
      </c>
      <c r="R318" s="196">
        <f>Q318*H318</f>
        <v>0</v>
      </c>
      <c r="S318" s="196">
        <v>0</v>
      </c>
      <c r="T318" s="197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98" t="s">
        <v>153</v>
      </c>
      <c r="AT318" s="198" t="s">
        <v>148</v>
      </c>
      <c r="AU318" s="198" t="s">
        <v>83</v>
      </c>
      <c r="AY318" s="18" t="s">
        <v>146</v>
      </c>
      <c r="BE318" s="199">
        <f>IF(N318="základní",J318,0)</f>
        <v>0</v>
      </c>
      <c r="BF318" s="199">
        <f>IF(N318="snížená",J318,0)</f>
        <v>0</v>
      </c>
      <c r="BG318" s="199">
        <f>IF(N318="zákl. přenesená",J318,0)</f>
        <v>0</v>
      </c>
      <c r="BH318" s="199">
        <f>IF(N318="sníž. přenesená",J318,0)</f>
        <v>0</v>
      </c>
      <c r="BI318" s="199">
        <f>IF(N318="nulová",J318,0)</f>
        <v>0</v>
      </c>
      <c r="BJ318" s="18" t="s">
        <v>81</v>
      </c>
      <c r="BK318" s="199">
        <f>ROUND(I318*H318,2)</f>
        <v>0</v>
      </c>
      <c r="BL318" s="18" t="s">
        <v>153</v>
      </c>
      <c r="BM318" s="198" t="s">
        <v>696</v>
      </c>
    </row>
    <row r="319" spans="1:65" s="2" customFormat="1" ht="19.5">
      <c r="A319" s="35"/>
      <c r="B319" s="36"/>
      <c r="C319" s="37"/>
      <c r="D319" s="200" t="s">
        <v>154</v>
      </c>
      <c r="E319" s="37"/>
      <c r="F319" s="201" t="s">
        <v>695</v>
      </c>
      <c r="G319" s="37"/>
      <c r="H319" s="37"/>
      <c r="I319" s="202"/>
      <c r="J319" s="37"/>
      <c r="K319" s="37"/>
      <c r="L319" s="40"/>
      <c r="M319" s="203"/>
      <c r="N319" s="204"/>
      <c r="O319" s="72"/>
      <c r="P319" s="72"/>
      <c r="Q319" s="72"/>
      <c r="R319" s="72"/>
      <c r="S319" s="72"/>
      <c r="T319" s="73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154</v>
      </c>
      <c r="AU319" s="18" t="s">
        <v>83</v>
      </c>
    </row>
    <row r="320" spans="1:65" s="2" customFormat="1" ht="11.25">
      <c r="A320" s="35"/>
      <c r="B320" s="36"/>
      <c r="C320" s="37"/>
      <c r="D320" s="205" t="s">
        <v>155</v>
      </c>
      <c r="E320" s="37"/>
      <c r="F320" s="206" t="s">
        <v>697</v>
      </c>
      <c r="G320" s="37"/>
      <c r="H320" s="37"/>
      <c r="I320" s="202"/>
      <c r="J320" s="37"/>
      <c r="K320" s="37"/>
      <c r="L320" s="40"/>
      <c r="M320" s="203"/>
      <c r="N320" s="204"/>
      <c r="O320" s="72"/>
      <c r="P320" s="72"/>
      <c r="Q320" s="72"/>
      <c r="R320" s="72"/>
      <c r="S320" s="72"/>
      <c r="T320" s="73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155</v>
      </c>
      <c r="AU320" s="18" t="s">
        <v>83</v>
      </c>
    </row>
    <row r="321" spans="1:65" s="13" customFormat="1" ht="11.25">
      <c r="B321" s="207"/>
      <c r="C321" s="208"/>
      <c r="D321" s="200" t="s">
        <v>157</v>
      </c>
      <c r="E321" s="209" t="s">
        <v>1</v>
      </c>
      <c r="F321" s="210" t="s">
        <v>692</v>
      </c>
      <c r="G321" s="208"/>
      <c r="H321" s="209" t="s">
        <v>1</v>
      </c>
      <c r="I321" s="211"/>
      <c r="J321" s="208"/>
      <c r="K321" s="208"/>
      <c r="L321" s="212"/>
      <c r="M321" s="213"/>
      <c r="N321" s="214"/>
      <c r="O321" s="214"/>
      <c r="P321" s="214"/>
      <c r="Q321" s="214"/>
      <c r="R321" s="214"/>
      <c r="S321" s="214"/>
      <c r="T321" s="215"/>
      <c r="AT321" s="216" t="s">
        <v>157</v>
      </c>
      <c r="AU321" s="216" t="s">
        <v>83</v>
      </c>
      <c r="AV321" s="13" t="s">
        <v>81</v>
      </c>
      <c r="AW321" s="13" t="s">
        <v>30</v>
      </c>
      <c r="AX321" s="13" t="s">
        <v>73</v>
      </c>
      <c r="AY321" s="216" t="s">
        <v>146</v>
      </c>
    </row>
    <row r="322" spans="1:65" s="14" customFormat="1" ht="11.25">
      <c r="B322" s="217"/>
      <c r="C322" s="218"/>
      <c r="D322" s="200" t="s">
        <v>157</v>
      </c>
      <c r="E322" s="219" t="s">
        <v>1</v>
      </c>
      <c r="F322" s="220" t="s">
        <v>182</v>
      </c>
      <c r="G322" s="218"/>
      <c r="H322" s="221">
        <v>10</v>
      </c>
      <c r="I322" s="222"/>
      <c r="J322" s="218"/>
      <c r="K322" s="218"/>
      <c r="L322" s="223"/>
      <c r="M322" s="224"/>
      <c r="N322" s="225"/>
      <c r="O322" s="225"/>
      <c r="P322" s="225"/>
      <c r="Q322" s="225"/>
      <c r="R322" s="225"/>
      <c r="S322" s="225"/>
      <c r="T322" s="226"/>
      <c r="AT322" s="227" t="s">
        <v>157</v>
      </c>
      <c r="AU322" s="227" t="s">
        <v>83</v>
      </c>
      <c r="AV322" s="14" t="s">
        <v>83</v>
      </c>
      <c r="AW322" s="14" t="s">
        <v>30</v>
      </c>
      <c r="AX322" s="14" t="s">
        <v>73</v>
      </c>
      <c r="AY322" s="227" t="s">
        <v>146</v>
      </c>
    </row>
    <row r="323" spans="1:65" s="15" customFormat="1" ht="11.25">
      <c r="B323" s="228"/>
      <c r="C323" s="229"/>
      <c r="D323" s="200" t="s">
        <v>157</v>
      </c>
      <c r="E323" s="230" t="s">
        <v>1</v>
      </c>
      <c r="F323" s="231" t="s">
        <v>160</v>
      </c>
      <c r="G323" s="229"/>
      <c r="H323" s="232">
        <v>10</v>
      </c>
      <c r="I323" s="233"/>
      <c r="J323" s="229"/>
      <c r="K323" s="229"/>
      <c r="L323" s="234"/>
      <c r="M323" s="235"/>
      <c r="N323" s="236"/>
      <c r="O323" s="236"/>
      <c r="P323" s="236"/>
      <c r="Q323" s="236"/>
      <c r="R323" s="236"/>
      <c r="S323" s="236"/>
      <c r="T323" s="237"/>
      <c r="AT323" s="238" t="s">
        <v>157</v>
      </c>
      <c r="AU323" s="238" t="s">
        <v>83</v>
      </c>
      <c r="AV323" s="15" t="s">
        <v>153</v>
      </c>
      <c r="AW323" s="15" t="s">
        <v>30</v>
      </c>
      <c r="AX323" s="15" t="s">
        <v>81</v>
      </c>
      <c r="AY323" s="238" t="s">
        <v>146</v>
      </c>
    </row>
    <row r="324" spans="1:65" s="2" customFormat="1" ht="24.2" customHeight="1">
      <c r="A324" s="35"/>
      <c r="B324" s="36"/>
      <c r="C324" s="187" t="s">
        <v>698</v>
      </c>
      <c r="D324" s="187" t="s">
        <v>148</v>
      </c>
      <c r="E324" s="188" t="s">
        <v>699</v>
      </c>
      <c r="F324" s="189" t="s">
        <v>700</v>
      </c>
      <c r="G324" s="190" t="s">
        <v>320</v>
      </c>
      <c r="H324" s="191">
        <v>6</v>
      </c>
      <c r="I324" s="192"/>
      <c r="J324" s="193">
        <f>ROUND(I324*H324,2)</f>
        <v>0</v>
      </c>
      <c r="K324" s="189" t="s">
        <v>152</v>
      </c>
      <c r="L324" s="40"/>
      <c r="M324" s="194" t="s">
        <v>1</v>
      </c>
      <c r="N324" s="195" t="s">
        <v>38</v>
      </c>
      <c r="O324" s="72"/>
      <c r="P324" s="196">
        <f>O324*H324</f>
        <v>0</v>
      </c>
      <c r="Q324" s="196">
        <v>0</v>
      </c>
      <c r="R324" s="196">
        <f>Q324*H324</f>
        <v>0</v>
      </c>
      <c r="S324" s="196">
        <v>0</v>
      </c>
      <c r="T324" s="197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98" t="s">
        <v>153</v>
      </c>
      <c r="AT324" s="198" t="s">
        <v>148</v>
      </c>
      <c r="AU324" s="198" t="s">
        <v>83</v>
      </c>
      <c r="AY324" s="18" t="s">
        <v>146</v>
      </c>
      <c r="BE324" s="199">
        <f>IF(N324="základní",J324,0)</f>
        <v>0</v>
      </c>
      <c r="BF324" s="199">
        <f>IF(N324="snížená",J324,0)</f>
        <v>0</v>
      </c>
      <c r="BG324" s="199">
        <f>IF(N324="zákl. přenesená",J324,0)</f>
        <v>0</v>
      </c>
      <c r="BH324" s="199">
        <f>IF(N324="sníž. přenesená",J324,0)</f>
        <v>0</v>
      </c>
      <c r="BI324" s="199">
        <f>IF(N324="nulová",J324,0)</f>
        <v>0</v>
      </c>
      <c r="BJ324" s="18" t="s">
        <v>81</v>
      </c>
      <c r="BK324" s="199">
        <f>ROUND(I324*H324,2)</f>
        <v>0</v>
      </c>
      <c r="BL324" s="18" t="s">
        <v>153</v>
      </c>
      <c r="BM324" s="198" t="s">
        <v>701</v>
      </c>
    </row>
    <row r="325" spans="1:65" s="2" customFormat="1" ht="19.5">
      <c r="A325" s="35"/>
      <c r="B325" s="36"/>
      <c r="C325" s="37"/>
      <c r="D325" s="200" t="s">
        <v>154</v>
      </c>
      <c r="E325" s="37"/>
      <c r="F325" s="201" t="s">
        <v>700</v>
      </c>
      <c r="G325" s="37"/>
      <c r="H325" s="37"/>
      <c r="I325" s="202"/>
      <c r="J325" s="37"/>
      <c r="K325" s="37"/>
      <c r="L325" s="40"/>
      <c r="M325" s="203"/>
      <c r="N325" s="204"/>
      <c r="O325" s="72"/>
      <c r="P325" s="72"/>
      <c r="Q325" s="72"/>
      <c r="R325" s="72"/>
      <c r="S325" s="72"/>
      <c r="T325" s="73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154</v>
      </c>
      <c r="AU325" s="18" t="s">
        <v>83</v>
      </c>
    </row>
    <row r="326" spans="1:65" s="2" customFormat="1" ht="11.25">
      <c r="A326" s="35"/>
      <c r="B326" s="36"/>
      <c r="C326" s="37"/>
      <c r="D326" s="205" t="s">
        <v>155</v>
      </c>
      <c r="E326" s="37"/>
      <c r="F326" s="206" t="s">
        <v>702</v>
      </c>
      <c r="G326" s="37"/>
      <c r="H326" s="37"/>
      <c r="I326" s="202"/>
      <c r="J326" s="37"/>
      <c r="K326" s="37"/>
      <c r="L326" s="40"/>
      <c r="M326" s="203"/>
      <c r="N326" s="204"/>
      <c r="O326" s="72"/>
      <c r="P326" s="72"/>
      <c r="Q326" s="72"/>
      <c r="R326" s="72"/>
      <c r="S326" s="72"/>
      <c r="T326" s="73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155</v>
      </c>
      <c r="AU326" s="18" t="s">
        <v>83</v>
      </c>
    </row>
    <row r="327" spans="1:65" s="13" customFormat="1" ht="11.25">
      <c r="B327" s="207"/>
      <c r="C327" s="208"/>
      <c r="D327" s="200" t="s">
        <v>157</v>
      </c>
      <c r="E327" s="209" t="s">
        <v>1</v>
      </c>
      <c r="F327" s="210" t="s">
        <v>703</v>
      </c>
      <c r="G327" s="208"/>
      <c r="H327" s="209" t="s">
        <v>1</v>
      </c>
      <c r="I327" s="211"/>
      <c r="J327" s="208"/>
      <c r="K327" s="208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157</v>
      </c>
      <c r="AU327" s="216" t="s">
        <v>83</v>
      </c>
      <c r="AV327" s="13" t="s">
        <v>81</v>
      </c>
      <c r="AW327" s="13" t="s">
        <v>30</v>
      </c>
      <c r="AX327" s="13" t="s">
        <v>73</v>
      </c>
      <c r="AY327" s="216" t="s">
        <v>146</v>
      </c>
    </row>
    <row r="328" spans="1:65" s="14" customFormat="1" ht="11.25">
      <c r="B328" s="217"/>
      <c r="C328" s="218"/>
      <c r="D328" s="200" t="s">
        <v>157</v>
      </c>
      <c r="E328" s="219" t="s">
        <v>1</v>
      </c>
      <c r="F328" s="220" t="s">
        <v>171</v>
      </c>
      <c r="G328" s="218"/>
      <c r="H328" s="221">
        <v>6</v>
      </c>
      <c r="I328" s="222"/>
      <c r="J328" s="218"/>
      <c r="K328" s="218"/>
      <c r="L328" s="223"/>
      <c r="M328" s="224"/>
      <c r="N328" s="225"/>
      <c r="O328" s="225"/>
      <c r="P328" s="225"/>
      <c r="Q328" s="225"/>
      <c r="R328" s="225"/>
      <c r="S328" s="225"/>
      <c r="T328" s="226"/>
      <c r="AT328" s="227" t="s">
        <v>157</v>
      </c>
      <c r="AU328" s="227" t="s">
        <v>83</v>
      </c>
      <c r="AV328" s="14" t="s">
        <v>83</v>
      </c>
      <c r="AW328" s="14" t="s">
        <v>30</v>
      </c>
      <c r="AX328" s="14" t="s">
        <v>73</v>
      </c>
      <c r="AY328" s="227" t="s">
        <v>146</v>
      </c>
    </row>
    <row r="329" spans="1:65" s="15" customFormat="1" ht="11.25">
      <c r="B329" s="228"/>
      <c r="C329" s="229"/>
      <c r="D329" s="200" t="s">
        <v>157</v>
      </c>
      <c r="E329" s="230" t="s">
        <v>1</v>
      </c>
      <c r="F329" s="231" t="s">
        <v>160</v>
      </c>
      <c r="G329" s="229"/>
      <c r="H329" s="232">
        <v>6</v>
      </c>
      <c r="I329" s="233"/>
      <c r="J329" s="229"/>
      <c r="K329" s="229"/>
      <c r="L329" s="234"/>
      <c r="M329" s="235"/>
      <c r="N329" s="236"/>
      <c r="O329" s="236"/>
      <c r="P329" s="236"/>
      <c r="Q329" s="236"/>
      <c r="R329" s="236"/>
      <c r="S329" s="236"/>
      <c r="T329" s="237"/>
      <c r="AT329" s="238" t="s">
        <v>157</v>
      </c>
      <c r="AU329" s="238" t="s">
        <v>83</v>
      </c>
      <c r="AV329" s="15" t="s">
        <v>153</v>
      </c>
      <c r="AW329" s="15" t="s">
        <v>30</v>
      </c>
      <c r="AX329" s="15" t="s">
        <v>81</v>
      </c>
      <c r="AY329" s="238" t="s">
        <v>146</v>
      </c>
    </row>
    <row r="330" spans="1:65" s="2" customFormat="1" ht="24.2" customHeight="1">
      <c r="A330" s="35"/>
      <c r="B330" s="36"/>
      <c r="C330" s="187" t="s">
        <v>313</v>
      </c>
      <c r="D330" s="187" t="s">
        <v>148</v>
      </c>
      <c r="E330" s="188" t="s">
        <v>704</v>
      </c>
      <c r="F330" s="189" t="s">
        <v>705</v>
      </c>
      <c r="G330" s="190" t="s">
        <v>320</v>
      </c>
      <c r="H330" s="191">
        <v>0.5</v>
      </c>
      <c r="I330" s="192"/>
      <c r="J330" s="193">
        <f>ROUND(I330*H330,2)</f>
        <v>0</v>
      </c>
      <c r="K330" s="189" t="s">
        <v>152</v>
      </c>
      <c r="L330" s="40"/>
      <c r="M330" s="194" t="s">
        <v>1</v>
      </c>
      <c r="N330" s="195" t="s">
        <v>38</v>
      </c>
      <c r="O330" s="72"/>
      <c r="P330" s="196">
        <f>O330*H330</f>
        <v>0</v>
      </c>
      <c r="Q330" s="196">
        <v>0</v>
      </c>
      <c r="R330" s="196">
        <f>Q330*H330</f>
        <v>0</v>
      </c>
      <c r="S330" s="196">
        <v>0</v>
      </c>
      <c r="T330" s="197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98" t="s">
        <v>153</v>
      </c>
      <c r="AT330" s="198" t="s">
        <v>148</v>
      </c>
      <c r="AU330" s="198" t="s">
        <v>83</v>
      </c>
      <c r="AY330" s="18" t="s">
        <v>146</v>
      </c>
      <c r="BE330" s="199">
        <f>IF(N330="základní",J330,0)</f>
        <v>0</v>
      </c>
      <c r="BF330" s="199">
        <f>IF(N330="snížená",J330,0)</f>
        <v>0</v>
      </c>
      <c r="BG330" s="199">
        <f>IF(N330="zákl. přenesená",J330,0)</f>
        <v>0</v>
      </c>
      <c r="BH330" s="199">
        <f>IF(N330="sníž. přenesená",J330,0)</f>
        <v>0</v>
      </c>
      <c r="BI330" s="199">
        <f>IF(N330="nulová",J330,0)</f>
        <v>0</v>
      </c>
      <c r="BJ330" s="18" t="s">
        <v>81</v>
      </c>
      <c r="BK330" s="199">
        <f>ROUND(I330*H330,2)</f>
        <v>0</v>
      </c>
      <c r="BL330" s="18" t="s">
        <v>153</v>
      </c>
      <c r="BM330" s="198" t="s">
        <v>706</v>
      </c>
    </row>
    <row r="331" spans="1:65" s="2" customFormat="1" ht="19.5">
      <c r="A331" s="35"/>
      <c r="B331" s="36"/>
      <c r="C331" s="37"/>
      <c r="D331" s="200" t="s">
        <v>154</v>
      </c>
      <c r="E331" s="37"/>
      <c r="F331" s="201" t="s">
        <v>705</v>
      </c>
      <c r="G331" s="37"/>
      <c r="H331" s="37"/>
      <c r="I331" s="202"/>
      <c r="J331" s="37"/>
      <c r="K331" s="37"/>
      <c r="L331" s="40"/>
      <c r="M331" s="203"/>
      <c r="N331" s="204"/>
      <c r="O331" s="72"/>
      <c r="P331" s="72"/>
      <c r="Q331" s="72"/>
      <c r="R331" s="72"/>
      <c r="S331" s="72"/>
      <c r="T331" s="73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154</v>
      </c>
      <c r="AU331" s="18" t="s">
        <v>83</v>
      </c>
    </row>
    <row r="332" spans="1:65" s="2" customFormat="1" ht="11.25">
      <c r="A332" s="35"/>
      <c r="B332" s="36"/>
      <c r="C332" s="37"/>
      <c r="D332" s="205" t="s">
        <v>155</v>
      </c>
      <c r="E332" s="37"/>
      <c r="F332" s="206" t="s">
        <v>707</v>
      </c>
      <c r="G332" s="37"/>
      <c r="H332" s="37"/>
      <c r="I332" s="202"/>
      <c r="J332" s="37"/>
      <c r="K332" s="37"/>
      <c r="L332" s="40"/>
      <c r="M332" s="203"/>
      <c r="N332" s="204"/>
      <c r="O332" s="72"/>
      <c r="P332" s="72"/>
      <c r="Q332" s="72"/>
      <c r="R332" s="72"/>
      <c r="S332" s="72"/>
      <c r="T332" s="73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155</v>
      </c>
      <c r="AU332" s="18" t="s">
        <v>83</v>
      </c>
    </row>
    <row r="333" spans="1:65" s="13" customFormat="1" ht="11.25">
      <c r="B333" s="207"/>
      <c r="C333" s="208"/>
      <c r="D333" s="200" t="s">
        <v>157</v>
      </c>
      <c r="E333" s="209" t="s">
        <v>1</v>
      </c>
      <c r="F333" s="210" t="s">
        <v>708</v>
      </c>
      <c r="G333" s="208"/>
      <c r="H333" s="209" t="s">
        <v>1</v>
      </c>
      <c r="I333" s="211"/>
      <c r="J333" s="208"/>
      <c r="K333" s="208"/>
      <c r="L333" s="212"/>
      <c r="M333" s="213"/>
      <c r="N333" s="214"/>
      <c r="O333" s="214"/>
      <c r="P333" s="214"/>
      <c r="Q333" s="214"/>
      <c r="R333" s="214"/>
      <c r="S333" s="214"/>
      <c r="T333" s="215"/>
      <c r="AT333" s="216" t="s">
        <v>157</v>
      </c>
      <c r="AU333" s="216" t="s">
        <v>83</v>
      </c>
      <c r="AV333" s="13" t="s">
        <v>81</v>
      </c>
      <c r="AW333" s="13" t="s">
        <v>30</v>
      </c>
      <c r="AX333" s="13" t="s">
        <v>73</v>
      </c>
      <c r="AY333" s="216" t="s">
        <v>146</v>
      </c>
    </row>
    <row r="334" spans="1:65" s="14" customFormat="1" ht="11.25">
      <c r="B334" s="217"/>
      <c r="C334" s="218"/>
      <c r="D334" s="200" t="s">
        <v>157</v>
      </c>
      <c r="E334" s="219" t="s">
        <v>1</v>
      </c>
      <c r="F334" s="220" t="s">
        <v>709</v>
      </c>
      <c r="G334" s="218"/>
      <c r="H334" s="221">
        <v>0.5</v>
      </c>
      <c r="I334" s="222"/>
      <c r="J334" s="218"/>
      <c r="K334" s="218"/>
      <c r="L334" s="223"/>
      <c r="M334" s="224"/>
      <c r="N334" s="225"/>
      <c r="O334" s="225"/>
      <c r="P334" s="225"/>
      <c r="Q334" s="225"/>
      <c r="R334" s="225"/>
      <c r="S334" s="225"/>
      <c r="T334" s="226"/>
      <c r="AT334" s="227" t="s">
        <v>157</v>
      </c>
      <c r="AU334" s="227" t="s">
        <v>83</v>
      </c>
      <c r="AV334" s="14" t="s">
        <v>83</v>
      </c>
      <c r="AW334" s="14" t="s">
        <v>30</v>
      </c>
      <c r="AX334" s="14" t="s">
        <v>73</v>
      </c>
      <c r="AY334" s="227" t="s">
        <v>146</v>
      </c>
    </row>
    <row r="335" spans="1:65" s="15" customFormat="1" ht="11.25">
      <c r="B335" s="228"/>
      <c r="C335" s="229"/>
      <c r="D335" s="200" t="s">
        <v>157</v>
      </c>
      <c r="E335" s="230" t="s">
        <v>1</v>
      </c>
      <c r="F335" s="231" t="s">
        <v>160</v>
      </c>
      <c r="G335" s="229"/>
      <c r="H335" s="232">
        <v>0.5</v>
      </c>
      <c r="I335" s="233"/>
      <c r="J335" s="229"/>
      <c r="K335" s="229"/>
      <c r="L335" s="234"/>
      <c r="M335" s="235"/>
      <c r="N335" s="236"/>
      <c r="O335" s="236"/>
      <c r="P335" s="236"/>
      <c r="Q335" s="236"/>
      <c r="R335" s="236"/>
      <c r="S335" s="236"/>
      <c r="T335" s="237"/>
      <c r="AT335" s="238" t="s">
        <v>157</v>
      </c>
      <c r="AU335" s="238" t="s">
        <v>83</v>
      </c>
      <c r="AV335" s="15" t="s">
        <v>153</v>
      </c>
      <c r="AW335" s="15" t="s">
        <v>30</v>
      </c>
      <c r="AX335" s="15" t="s">
        <v>81</v>
      </c>
      <c r="AY335" s="238" t="s">
        <v>146</v>
      </c>
    </row>
    <row r="336" spans="1:65" s="2" customFormat="1" ht="24.2" customHeight="1">
      <c r="A336" s="35"/>
      <c r="B336" s="36"/>
      <c r="C336" s="187" t="s">
        <v>710</v>
      </c>
      <c r="D336" s="187" t="s">
        <v>148</v>
      </c>
      <c r="E336" s="188" t="s">
        <v>711</v>
      </c>
      <c r="F336" s="189" t="s">
        <v>712</v>
      </c>
      <c r="G336" s="190" t="s">
        <v>320</v>
      </c>
      <c r="H336" s="191">
        <v>26</v>
      </c>
      <c r="I336" s="192"/>
      <c r="J336" s="193">
        <f>ROUND(I336*H336,2)</f>
        <v>0</v>
      </c>
      <c r="K336" s="189" t="s">
        <v>152</v>
      </c>
      <c r="L336" s="40"/>
      <c r="M336" s="194" t="s">
        <v>1</v>
      </c>
      <c r="N336" s="195" t="s">
        <v>38</v>
      </c>
      <c r="O336" s="72"/>
      <c r="P336" s="196">
        <f>O336*H336</f>
        <v>0</v>
      </c>
      <c r="Q336" s="196">
        <v>0</v>
      </c>
      <c r="R336" s="196">
        <f>Q336*H336</f>
        <v>0</v>
      </c>
      <c r="S336" s="196">
        <v>0</v>
      </c>
      <c r="T336" s="197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198" t="s">
        <v>153</v>
      </c>
      <c r="AT336" s="198" t="s">
        <v>148</v>
      </c>
      <c r="AU336" s="198" t="s">
        <v>83</v>
      </c>
      <c r="AY336" s="18" t="s">
        <v>146</v>
      </c>
      <c r="BE336" s="199">
        <f>IF(N336="základní",J336,0)</f>
        <v>0</v>
      </c>
      <c r="BF336" s="199">
        <f>IF(N336="snížená",J336,0)</f>
        <v>0</v>
      </c>
      <c r="BG336" s="199">
        <f>IF(N336="zákl. přenesená",J336,0)</f>
        <v>0</v>
      </c>
      <c r="BH336" s="199">
        <f>IF(N336="sníž. přenesená",J336,0)</f>
        <v>0</v>
      </c>
      <c r="BI336" s="199">
        <f>IF(N336="nulová",J336,0)</f>
        <v>0</v>
      </c>
      <c r="BJ336" s="18" t="s">
        <v>81</v>
      </c>
      <c r="BK336" s="199">
        <f>ROUND(I336*H336,2)</f>
        <v>0</v>
      </c>
      <c r="BL336" s="18" t="s">
        <v>153</v>
      </c>
      <c r="BM336" s="198" t="s">
        <v>713</v>
      </c>
    </row>
    <row r="337" spans="1:65" s="2" customFormat="1" ht="11.25">
      <c r="A337" s="35"/>
      <c r="B337" s="36"/>
      <c r="C337" s="37"/>
      <c r="D337" s="200" t="s">
        <v>154</v>
      </c>
      <c r="E337" s="37"/>
      <c r="F337" s="201" t="s">
        <v>712</v>
      </c>
      <c r="G337" s="37"/>
      <c r="H337" s="37"/>
      <c r="I337" s="202"/>
      <c r="J337" s="37"/>
      <c r="K337" s="37"/>
      <c r="L337" s="40"/>
      <c r="M337" s="203"/>
      <c r="N337" s="204"/>
      <c r="O337" s="72"/>
      <c r="P337" s="72"/>
      <c r="Q337" s="72"/>
      <c r="R337" s="72"/>
      <c r="S337" s="72"/>
      <c r="T337" s="73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8" t="s">
        <v>154</v>
      </c>
      <c r="AU337" s="18" t="s">
        <v>83</v>
      </c>
    </row>
    <row r="338" spans="1:65" s="2" customFormat="1" ht="11.25">
      <c r="A338" s="35"/>
      <c r="B338" s="36"/>
      <c r="C338" s="37"/>
      <c r="D338" s="205" t="s">
        <v>155</v>
      </c>
      <c r="E338" s="37"/>
      <c r="F338" s="206" t="s">
        <v>714</v>
      </c>
      <c r="G338" s="37"/>
      <c r="H338" s="37"/>
      <c r="I338" s="202"/>
      <c r="J338" s="37"/>
      <c r="K338" s="37"/>
      <c r="L338" s="40"/>
      <c r="M338" s="203"/>
      <c r="N338" s="204"/>
      <c r="O338" s="72"/>
      <c r="P338" s="72"/>
      <c r="Q338" s="72"/>
      <c r="R338" s="72"/>
      <c r="S338" s="72"/>
      <c r="T338" s="73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155</v>
      </c>
      <c r="AU338" s="18" t="s">
        <v>83</v>
      </c>
    </row>
    <row r="339" spans="1:65" s="13" customFormat="1" ht="11.25">
      <c r="B339" s="207"/>
      <c r="C339" s="208"/>
      <c r="D339" s="200" t="s">
        <v>157</v>
      </c>
      <c r="E339" s="209" t="s">
        <v>1</v>
      </c>
      <c r="F339" s="210" t="s">
        <v>715</v>
      </c>
      <c r="G339" s="208"/>
      <c r="H339" s="209" t="s">
        <v>1</v>
      </c>
      <c r="I339" s="211"/>
      <c r="J339" s="208"/>
      <c r="K339" s="208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157</v>
      </c>
      <c r="AU339" s="216" t="s">
        <v>83</v>
      </c>
      <c r="AV339" s="13" t="s">
        <v>81</v>
      </c>
      <c r="AW339" s="13" t="s">
        <v>30</v>
      </c>
      <c r="AX339" s="13" t="s">
        <v>73</v>
      </c>
      <c r="AY339" s="216" t="s">
        <v>146</v>
      </c>
    </row>
    <row r="340" spans="1:65" s="13" customFormat="1" ht="11.25">
      <c r="B340" s="207"/>
      <c r="C340" s="208"/>
      <c r="D340" s="200" t="s">
        <v>157</v>
      </c>
      <c r="E340" s="209" t="s">
        <v>1</v>
      </c>
      <c r="F340" s="210" t="s">
        <v>716</v>
      </c>
      <c r="G340" s="208"/>
      <c r="H340" s="209" t="s">
        <v>1</v>
      </c>
      <c r="I340" s="211"/>
      <c r="J340" s="208"/>
      <c r="K340" s="208"/>
      <c r="L340" s="212"/>
      <c r="M340" s="213"/>
      <c r="N340" s="214"/>
      <c r="O340" s="214"/>
      <c r="P340" s="214"/>
      <c r="Q340" s="214"/>
      <c r="R340" s="214"/>
      <c r="S340" s="214"/>
      <c r="T340" s="215"/>
      <c r="AT340" s="216" t="s">
        <v>157</v>
      </c>
      <c r="AU340" s="216" t="s">
        <v>83</v>
      </c>
      <c r="AV340" s="13" t="s">
        <v>81</v>
      </c>
      <c r="AW340" s="13" t="s">
        <v>30</v>
      </c>
      <c r="AX340" s="13" t="s">
        <v>73</v>
      </c>
      <c r="AY340" s="216" t="s">
        <v>146</v>
      </c>
    </row>
    <row r="341" spans="1:65" s="14" customFormat="1" ht="11.25">
      <c r="B341" s="217"/>
      <c r="C341" s="218"/>
      <c r="D341" s="200" t="s">
        <v>157</v>
      </c>
      <c r="E341" s="219" t="s">
        <v>1</v>
      </c>
      <c r="F341" s="220" t="s">
        <v>717</v>
      </c>
      <c r="G341" s="218"/>
      <c r="H341" s="221">
        <v>26</v>
      </c>
      <c r="I341" s="222"/>
      <c r="J341" s="218"/>
      <c r="K341" s="218"/>
      <c r="L341" s="223"/>
      <c r="M341" s="224"/>
      <c r="N341" s="225"/>
      <c r="O341" s="225"/>
      <c r="P341" s="225"/>
      <c r="Q341" s="225"/>
      <c r="R341" s="225"/>
      <c r="S341" s="225"/>
      <c r="T341" s="226"/>
      <c r="AT341" s="227" t="s">
        <v>157</v>
      </c>
      <c r="AU341" s="227" t="s">
        <v>83</v>
      </c>
      <c r="AV341" s="14" t="s">
        <v>83</v>
      </c>
      <c r="AW341" s="14" t="s">
        <v>30</v>
      </c>
      <c r="AX341" s="14" t="s">
        <v>73</v>
      </c>
      <c r="AY341" s="227" t="s">
        <v>146</v>
      </c>
    </row>
    <row r="342" spans="1:65" s="15" customFormat="1" ht="11.25">
      <c r="B342" s="228"/>
      <c r="C342" s="229"/>
      <c r="D342" s="200" t="s">
        <v>157</v>
      </c>
      <c r="E342" s="230" t="s">
        <v>1</v>
      </c>
      <c r="F342" s="231" t="s">
        <v>160</v>
      </c>
      <c r="G342" s="229"/>
      <c r="H342" s="232">
        <v>26</v>
      </c>
      <c r="I342" s="233"/>
      <c r="J342" s="229"/>
      <c r="K342" s="229"/>
      <c r="L342" s="234"/>
      <c r="M342" s="235"/>
      <c r="N342" s="236"/>
      <c r="O342" s="236"/>
      <c r="P342" s="236"/>
      <c r="Q342" s="236"/>
      <c r="R342" s="236"/>
      <c r="S342" s="236"/>
      <c r="T342" s="237"/>
      <c r="AT342" s="238" t="s">
        <v>157</v>
      </c>
      <c r="AU342" s="238" t="s">
        <v>83</v>
      </c>
      <c r="AV342" s="15" t="s">
        <v>153</v>
      </c>
      <c r="AW342" s="15" t="s">
        <v>30</v>
      </c>
      <c r="AX342" s="15" t="s">
        <v>81</v>
      </c>
      <c r="AY342" s="238" t="s">
        <v>146</v>
      </c>
    </row>
    <row r="343" spans="1:65" s="2" customFormat="1" ht="24.2" customHeight="1">
      <c r="A343" s="35"/>
      <c r="B343" s="36"/>
      <c r="C343" s="187" t="s">
        <v>316</v>
      </c>
      <c r="D343" s="187" t="s">
        <v>148</v>
      </c>
      <c r="E343" s="188" t="s">
        <v>718</v>
      </c>
      <c r="F343" s="189" t="s">
        <v>719</v>
      </c>
      <c r="G343" s="190" t="s">
        <v>170</v>
      </c>
      <c r="H343" s="191">
        <v>75.477000000000004</v>
      </c>
      <c r="I343" s="192"/>
      <c r="J343" s="193">
        <f>ROUND(I343*H343,2)</f>
        <v>0</v>
      </c>
      <c r="K343" s="189" t="s">
        <v>152</v>
      </c>
      <c r="L343" s="40"/>
      <c r="M343" s="194" t="s">
        <v>1</v>
      </c>
      <c r="N343" s="195" t="s">
        <v>38</v>
      </c>
      <c r="O343" s="72"/>
      <c r="P343" s="196">
        <f>O343*H343</f>
        <v>0</v>
      </c>
      <c r="Q343" s="196">
        <v>0</v>
      </c>
      <c r="R343" s="196">
        <f>Q343*H343</f>
        <v>0</v>
      </c>
      <c r="S343" s="196">
        <v>0</v>
      </c>
      <c r="T343" s="197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98" t="s">
        <v>153</v>
      </c>
      <c r="AT343" s="198" t="s">
        <v>148</v>
      </c>
      <c r="AU343" s="198" t="s">
        <v>83</v>
      </c>
      <c r="AY343" s="18" t="s">
        <v>146</v>
      </c>
      <c r="BE343" s="199">
        <f>IF(N343="základní",J343,0)</f>
        <v>0</v>
      </c>
      <c r="BF343" s="199">
        <f>IF(N343="snížená",J343,0)</f>
        <v>0</v>
      </c>
      <c r="BG343" s="199">
        <f>IF(N343="zákl. přenesená",J343,0)</f>
        <v>0</v>
      </c>
      <c r="BH343" s="199">
        <f>IF(N343="sníž. přenesená",J343,0)</f>
        <v>0</v>
      </c>
      <c r="BI343" s="199">
        <f>IF(N343="nulová",J343,0)</f>
        <v>0</v>
      </c>
      <c r="BJ343" s="18" t="s">
        <v>81</v>
      </c>
      <c r="BK343" s="199">
        <f>ROUND(I343*H343,2)</f>
        <v>0</v>
      </c>
      <c r="BL343" s="18" t="s">
        <v>153</v>
      </c>
      <c r="BM343" s="198" t="s">
        <v>720</v>
      </c>
    </row>
    <row r="344" spans="1:65" s="2" customFormat="1" ht="19.5">
      <c r="A344" s="35"/>
      <c r="B344" s="36"/>
      <c r="C344" s="37"/>
      <c r="D344" s="200" t="s">
        <v>154</v>
      </c>
      <c r="E344" s="37"/>
      <c r="F344" s="201" t="s">
        <v>719</v>
      </c>
      <c r="G344" s="37"/>
      <c r="H344" s="37"/>
      <c r="I344" s="202"/>
      <c r="J344" s="37"/>
      <c r="K344" s="37"/>
      <c r="L344" s="40"/>
      <c r="M344" s="203"/>
      <c r="N344" s="204"/>
      <c r="O344" s="72"/>
      <c r="P344" s="72"/>
      <c r="Q344" s="72"/>
      <c r="R344" s="72"/>
      <c r="S344" s="72"/>
      <c r="T344" s="73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154</v>
      </c>
      <c r="AU344" s="18" t="s">
        <v>83</v>
      </c>
    </row>
    <row r="345" spans="1:65" s="2" customFormat="1" ht="11.25">
      <c r="A345" s="35"/>
      <c r="B345" s="36"/>
      <c r="C345" s="37"/>
      <c r="D345" s="205" t="s">
        <v>155</v>
      </c>
      <c r="E345" s="37"/>
      <c r="F345" s="206" t="s">
        <v>721</v>
      </c>
      <c r="G345" s="37"/>
      <c r="H345" s="37"/>
      <c r="I345" s="202"/>
      <c r="J345" s="37"/>
      <c r="K345" s="37"/>
      <c r="L345" s="40"/>
      <c r="M345" s="203"/>
      <c r="N345" s="204"/>
      <c r="O345" s="72"/>
      <c r="P345" s="72"/>
      <c r="Q345" s="72"/>
      <c r="R345" s="72"/>
      <c r="S345" s="72"/>
      <c r="T345" s="73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155</v>
      </c>
      <c r="AU345" s="18" t="s">
        <v>83</v>
      </c>
    </row>
    <row r="346" spans="1:65" s="14" customFormat="1" ht="11.25">
      <c r="B346" s="217"/>
      <c r="C346" s="218"/>
      <c r="D346" s="200" t="s">
        <v>157</v>
      </c>
      <c r="E346" s="219" t="s">
        <v>1</v>
      </c>
      <c r="F346" s="220" t="s">
        <v>619</v>
      </c>
      <c r="G346" s="218"/>
      <c r="H346" s="221">
        <v>75.477000000000004</v>
      </c>
      <c r="I346" s="222"/>
      <c r="J346" s="218"/>
      <c r="K346" s="218"/>
      <c r="L346" s="223"/>
      <c r="M346" s="224"/>
      <c r="N346" s="225"/>
      <c r="O346" s="225"/>
      <c r="P346" s="225"/>
      <c r="Q346" s="225"/>
      <c r="R346" s="225"/>
      <c r="S346" s="225"/>
      <c r="T346" s="226"/>
      <c r="AT346" s="227" t="s">
        <v>157</v>
      </c>
      <c r="AU346" s="227" t="s">
        <v>83</v>
      </c>
      <c r="AV346" s="14" t="s">
        <v>83</v>
      </c>
      <c r="AW346" s="14" t="s">
        <v>30</v>
      </c>
      <c r="AX346" s="14" t="s">
        <v>73</v>
      </c>
      <c r="AY346" s="227" t="s">
        <v>146</v>
      </c>
    </row>
    <row r="347" spans="1:65" s="13" customFormat="1" ht="11.25">
      <c r="B347" s="207"/>
      <c r="C347" s="208"/>
      <c r="D347" s="200" t="s">
        <v>157</v>
      </c>
      <c r="E347" s="209" t="s">
        <v>1</v>
      </c>
      <c r="F347" s="210" t="s">
        <v>620</v>
      </c>
      <c r="G347" s="208"/>
      <c r="H347" s="209" t="s">
        <v>1</v>
      </c>
      <c r="I347" s="211"/>
      <c r="J347" s="208"/>
      <c r="K347" s="208"/>
      <c r="L347" s="212"/>
      <c r="M347" s="213"/>
      <c r="N347" s="214"/>
      <c r="O347" s="214"/>
      <c r="P347" s="214"/>
      <c r="Q347" s="214"/>
      <c r="R347" s="214"/>
      <c r="S347" s="214"/>
      <c r="T347" s="215"/>
      <c r="AT347" s="216" t="s">
        <v>157</v>
      </c>
      <c r="AU347" s="216" t="s">
        <v>83</v>
      </c>
      <c r="AV347" s="13" t="s">
        <v>81</v>
      </c>
      <c r="AW347" s="13" t="s">
        <v>30</v>
      </c>
      <c r="AX347" s="13" t="s">
        <v>73</v>
      </c>
      <c r="AY347" s="216" t="s">
        <v>146</v>
      </c>
    </row>
    <row r="348" spans="1:65" s="15" customFormat="1" ht="11.25">
      <c r="B348" s="228"/>
      <c r="C348" s="229"/>
      <c r="D348" s="200" t="s">
        <v>157</v>
      </c>
      <c r="E348" s="230" t="s">
        <v>1</v>
      </c>
      <c r="F348" s="231" t="s">
        <v>160</v>
      </c>
      <c r="G348" s="229"/>
      <c r="H348" s="232">
        <v>75.477000000000004</v>
      </c>
      <c r="I348" s="233"/>
      <c r="J348" s="229"/>
      <c r="K348" s="229"/>
      <c r="L348" s="234"/>
      <c r="M348" s="235"/>
      <c r="N348" s="236"/>
      <c r="O348" s="236"/>
      <c r="P348" s="236"/>
      <c r="Q348" s="236"/>
      <c r="R348" s="236"/>
      <c r="S348" s="236"/>
      <c r="T348" s="237"/>
      <c r="AT348" s="238" t="s">
        <v>157</v>
      </c>
      <c r="AU348" s="238" t="s">
        <v>83</v>
      </c>
      <c r="AV348" s="15" t="s">
        <v>153</v>
      </c>
      <c r="AW348" s="15" t="s">
        <v>30</v>
      </c>
      <c r="AX348" s="15" t="s">
        <v>81</v>
      </c>
      <c r="AY348" s="238" t="s">
        <v>146</v>
      </c>
    </row>
    <row r="349" spans="1:65" s="12" customFormat="1" ht="22.9" customHeight="1">
      <c r="B349" s="171"/>
      <c r="C349" s="172"/>
      <c r="D349" s="173" t="s">
        <v>72</v>
      </c>
      <c r="E349" s="185" t="s">
        <v>257</v>
      </c>
      <c r="F349" s="185" t="s">
        <v>258</v>
      </c>
      <c r="G349" s="172"/>
      <c r="H349" s="172"/>
      <c r="I349" s="175"/>
      <c r="J349" s="186">
        <f>BK349</f>
        <v>0</v>
      </c>
      <c r="K349" s="172"/>
      <c r="L349" s="177"/>
      <c r="M349" s="178"/>
      <c r="N349" s="179"/>
      <c r="O349" s="179"/>
      <c r="P349" s="180">
        <f>SUM(P350:P372)</f>
        <v>0</v>
      </c>
      <c r="Q349" s="179"/>
      <c r="R349" s="180">
        <f>SUM(R350:R372)</f>
        <v>0</v>
      </c>
      <c r="S349" s="179"/>
      <c r="T349" s="181">
        <f>SUM(T350:T372)</f>
        <v>0</v>
      </c>
      <c r="AR349" s="182" t="s">
        <v>81</v>
      </c>
      <c r="AT349" s="183" t="s">
        <v>72</v>
      </c>
      <c r="AU349" s="183" t="s">
        <v>81</v>
      </c>
      <c r="AY349" s="182" t="s">
        <v>146</v>
      </c>
      <c r="BK349" s="184">
        <f>SUM(BK350:BK372)</f>
        <v>0</v>
      </c>
    </row>
    <row r="350" spans="1:65" s="2" customFormat="1" ht="16.5" customHeight="1">
      <c r="A350" s="35"/>
      <c r="B350" s="36"/>
      <c r="C350" s="187" t="s">
        <v>693</v>
      </c>
      <c r="D350" s="187" t="s">
        <v>148</v>
      </c>
      <c r="E350" s="188" t="s">
        <v>271</v>
      </c>
      <c r="F350" s="189" t="s">
        <v>272</v>
      </c>
      <c r="G350" s="190" t="s">
        <v>164</v>
      </c>
      <c r="H350" s="191">
        <v>36.683</v>
      </c>
      <c r="I350" s="192"/>
      <c r="J350" s="193">
        <f>ROUND(I350*H350,2)</f>
        <v>0</v>
      </c>
      <c r="K350" s="189" t="s">
        <v>152</v>
      </c>
      <c r="L350" s="40"/>
      <c r="M350" s="194" t="s">
        <v>1</v>
      </c>
      <c r="N350" s="195" t="s">
        <v>38</v>
      </c>
      <c r="O350" s="72"/>
      <c r="P350" s="196">
        <f>O350*H350</f>
        <v>0</v>
      </c>
      <c r="Q350" s="196">
        <v>0</v>
      </c>
      <c r="R350" s="196">
        <f>Q350*H350</f>
        <v>0</v>
      </c>
      <c r="S350" s="196">
        <v>0</v>
      </c>
      <c r="T350" s="197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98" t="s">
        <v>153</v>
      </c>
      <c r="AT350" s="198" t="s">
        <v>148</v>
      </c>
      <c r="AU350" s="198" t="s">
        <v>83</v>
      </c>
      <c r="AY350" s="18" t="s">
        <v>146</v>
      </c>
      <c r="BE350" s="199">
        <f>IF(N350="základní",J350,0)</f>
        <v>0</v>
      </c>
      <c r="BF350" s="199">
        <f>IF(N350="snížená",J350,0)</f>
        <v>0</v>
      </c>
      <c r="BG350" s="199">
        <f>IF(N350="zákl. přenesená",J350,0)</f>
        <v>0</v>
      </c>
      <c r="BH350" s="199">
        <f>IF(N350="sníž. přenesená",J350,0)</f>
        <v>0</v>
      </c>
      <c r="BI350" s="199">
        <f>IF(N350="nulová",J350,0)</f>
        <v>0</v>
      </c>
      <c r="BJ350" s="18" t="s">
        <v>81</v>
      </c>
      <c r="BK350" s="199">
        <f>ROUND(I350*H350,2)</f>
        <v>0</v>
      </c>
      <c r="BL350" s="18" t="s">
        <v>153</v>
      </c>
      <c r="BM350" s="198" t="s">
        <v>722</v>
      </c>
    </row>
    <row r="351" spans="1:65" s="2" customFormat="1" ht="11.25">
      <c r="A351" s="35"/>
      <c r="B351" s="36"/>
      <c r="C351" s="37"/>
      <c r="D351" s="200" t="s">
        <v>154</v>
      </c>
      <c r="E351" s="37"/>
      <c r="F351" s="201" t="s">
        <v>272</v>
      </c>
      <c r="G351" s="37"/>
      <c r="H351" s="37"/>
      <c r="I351" s="202"/>
      <c r="J351" s="37"/>
      <c r="K351" s="37"/>
      <c r="L351" s="40"/>
      <c r="M351" s="203"/>
      <c r="N351" s="204"/>
      <c r="O351" s="72"/>
      <c r="P351" s="72"/>
      <c r="Q351" s="72"/>
      <c r="R351" s="72"/>
      <c r="S351" s="72"/>
      <c r="T351" s="73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154</v>
      </c>
      <c r="AU351" s="18" t="s">
        <v>83</v>
      </c>
    </row>
    <row r="352" spans="1:65" s="2" customFormat="1" ht="11.25">
      <c r="A352" s="35"/>
      <c r="B352" s="36"/>
      <c r="C352" s="37"/>
      <c r="D352" s="205" t="s">
        <v>155</v>
      </c>
      <c r="E352" s="37"/>
      <c r="F352" s="206" t="s">
        <v>274</v>
      </c>
      <c r="G352" s="37"/>
      <c r="H352" s="37"/>
      <c r="I352" s="202"/>
      <c r="J352" s="37"/>
      <c r="K352" s="37"/>
      <c r="L352" s="40"/>
      <c r="M352" s="203"/>
      <c r="N352" s="204"/>
      <c r="O352" s="72"/>
      <c r="P352" s="72"/>
      <c r="Q352" s="72"/>
      <c r="R352" s="72"/>
      <c r="S352" s="72"/>
      <c r="T352" s="73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155</v>
      </c>
      <c r="AU352" s="18" t="s">
        <v>83</v>
      </c>
    </row>
    <row r="353" spans="1:65" s="2" customFormat="1" ht="24.2" customHeight="1">
      <c r="A353" s="35"/>
      <c r="B353" s="36"/>
      <c r="C353" s="187" t="s">
        <v>321</v>
      </c>
      <c r="D353" s="187" t="s">
        <v>148</v>
      </c>
      <c r="E353" s="188" t="s">
        <v>723</v>
      </c>
      <c r="F353" s="189" t="s">
        <v>724</v>
      </c>
      <c r="G353" s="190" t="s">
        <v>164</v>
      </c>
      <c r="H353" s="191">
        <v>36.683</v>
      </c>
      <c r="I353" s="192"/>
      <c r="J353" s="193">
        <f>ROUND(I353*H353,2)</f>
        <v>0</v>
      </c>
      <c r="K353" s="189" t="s">
        <v>152</v>
      </c>
      <c r="L353" s="40"/>
      <c r="M353" s="194" t="s">
        <v>1</v>
      </c>
      <c r="N353" s="195" t="s">
        <v>38</v>
      </c>
      <c r="O353" s="72"/>
      <c r="P353" s="196">
        <f>O353*H353</f>
        <v>0</v>
      </c>
      <c r="Q353" s="196">
        <v>0</v>
      </c>
      <c r="R353" s="196">
        <f>Q353*H353</f>
        <v>0</v>
      </c>
      <c r="S353" s="196">
        <v>0</v>
      </c>
      <c r="T353" s="197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98" t="s">
        <v>153</v>
      </c>
      <c r="AT353" s="198" t="s">
        <v>148</v>
      </c>
      <c r="AU353" s="198" t="s">
        <v>83</v>
      </c>
      <c r="AY353" s="18" t="s">
        <v>146</v>
      </c>
      <c r="BE353" s="199">
        <f>IF(N353="základní",J353,0)</f>
        <v>0</v>
      </c>
      <c r="BF353" s="199">
        <f>IF(N353="snížená",J353,0)</f>
        <v>0</v>
      </c>
      <c r="BG353" s="199">
        <f>IF(N353="zákl. přenesená",J353,0)</f>
        <v>0</v>
      </c>
      <c r="BH353" s="199">
        <f>IF(N353="sníž. přenesená",J353,0)</f>
        <v>0</v>
      </c>
      <c r="BI353" s="199">
        <f>IF(N353="nulová",J353,0)</f>
        <v>0</v>
      </c>
      <c r="BJ353" s="18" t="s">
        <v>81</v>
      </c>
      <c r="BK353" s="199">
        <f>ROUND(I353*H353,2)</f>
        <v>0</v>
      </c>
      <c r="BL353" s="18" t="s">
        <v>153</v>
      </c>
      <c r="BM353" s="198" t="s">
        <v>725</v>
      </c>
    </row>
    <row r="354" spans="1:65" s="2" customFormat="1" ht="19.5">
      <c r="A354" s="35"/>
      <c r="B354" s="36"/>
      <c r="C354" s="37"/>
      <c r="D354" s="200" t="s">
        <v>154</v>
      </c>
      <c r="E354" s="37"/>
      <c r="F354" s="201" t="s">
        <v>724</v>
      </c>
      <c r="G354" s="37"/>
      <c r="H354" s="37"/>
      <c r="I354" s="202"/>
      <c r="J354" s="37"/>
      <c r="K354" s="37"/>
      <c r="L354" s="40"/>
      <c r="M354" s="203"/>
      <c r="N354" s="204"/>
      <c r="O354" s="72"/>
      <c r="P354" s="72"/>
      <c r="Q354" s="72"/>
      <c r="R354" s="72"/>
      <c r="S354" s="72"/>
      <c r="T354" s="73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154</v>
      </c>
      <c r="AU354" s="18" t="s">
        <v>83</v>
      </c>
    </row>
    <row r="355" spans="1:65" s="2" customFormat="1" ht="11.25">
      <c r="A355" s="35"/>
      <c r="B355" s="36"/>
      <c r="C355" s="37"/>
      <c r="D355" s="205" t="s">
        <v>155</v>
      </c>
      <c r="E355" s="37"/>
      <c r="F355" s="206" t="s">
        <v>726</v>
      </c>
      <c r="G355" s="37"/>
      <c r="H355" s="37"/>
      <c r="I355" s="202"/>
      <c r="J355" s="37"/>
      <c r="K355" s="37"/>
      <c r="L355" s="40"/>
      <c r="M355" s="203"/>
      <c r="N355" s="204"/>
      <c r="O355" s="72"/>
      <c r="P355" s="72"/>
      <c r="Q355" s="72"/>
      <c r="R355" s="72"/>
      <c r="S355" s="72"/>
      <c r="T355" s="73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155</v>
      </c>
      <c r="AU355" s="18" t="s">
        <v>83</v>
      </c>
    </row>
    <row r="356" spans="1:65" s="2" customFormat="1" ht="33" customHeight="1">
      <c r="A356" s="35"/>
      <c r="B356" s="36"/>
      <c r="C356" s="187" t="s">
        <v>727</v>
      </c>
      <c r="D356" s="187" t="s">
        <v>148</v>
      </c>
      <c r="E356" s="188" t="s">
        <v>728</v>
      </c>
      <c r="F356" s="189" t="s">
        <v>729</v>
      </c>
      <c r="G356" s="190" t="s">
        <v>164</v>
      </c>
      <c r="H356" s="191">
        <v>36.683</v>
      </c>
      <c r="I356" s="192"/>
      <c r="J356" s="193">
        <f>ROUND(I356*H356,2)</f>
        <v>0</v>
      </c>
      <c r="K356" s="189" t="s">
        <v>152</v>
      </c>
      <c r="L356" s="40"/>
      <c r="M356" s="194" t="s">
        <v>1</v>
      </c>
      <c r="N356" s="195" t="s">
        <v>38</v>
      </c>
      <c r="O356" s="72"/>
      <c r="P356" s="196">
        <f>O356*H356</f>
        <v>0</v>
      </c>
      <c r="Q356" s="196">
        <v>0</v>
      </c>
      <c r="R356" s="196">
        <f>Q356*H356</f>
        <v>0</v>
      </c>
      <c r="S356" s="196">
        <v>0</v>
      </c>
      <c r="T356" s="197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98" t="s">
        <v>153</v>
      </c>
      <c r="AT356" s="198" t="s">
        <v>148</v>
      </c>
      <c r="AU356" s="198" t="s">
        <v>83</v>
      </c>
      <c r="AY356" s="18" t="s">
        <v>146</v>
      </c>
      <c r="BE356" s="199">
        <f>IF(N356="základní",J356,0)</f>
        <v>0</v>
      </c>
      <c r="BF356" s="199">
        <f>IF(N356="snížená",J356,0)</f>
        <v>0</v>
      </c>
      <c r="BG356" s="199">
        <f>IF(N356="zákl. přenesená",J356,0)</f>
        <v>0</v>
      </c>
      <c r="BH356" s="199">
        <f>IF(N356="sníž. přenesená",J356,0)</f>
        <v>0</v>
      </c>
      <c r="BI356" s="199">
        <f>IF(N356="nulová",J356,0)</f>
        <v>0</v>
      </c>
      <c r="BJ356" s="18" t="s">
        <v>81</v>
      </c>
      <c r="BK356" s="199">
        <f>ROUND(I356*H356,2)</f>
        <v>0</v>
      </c>
      <c r="BL356" s="18" t="s">
        <v>153</v>
      </c>
      <c r="BM356" s="198" t="s">
        <v>730</v>
      </c>
    </row>
    <row r="357" spans="1:65" s="2" customFormat="1" ht="19.5">
      <c r="A357" s="35"/>
      <c r="B357" s="36"/>
      <c r="C357" s="37"/>
      <c r="D357" s="200" t="s">
        <v>154</v>
      </c>
      <c r="E357" s="37"/>
      <c r="F357" s="201" t="s">
        <v>729</v>
      </c>
      <c r="G357" s="37"/>
      <c r="H357" s="37"/>
      <c r="I357" s="202"/>
      <c r="J357" s="37"/>
      <c r="K357" s="37"/>
      <c r="L357" s="40"/>
      <c r="M357" s="203"/>
      <c r="N357" s="204"/>
      <c r="O357" s="72"/>
      <c r="P357" s="72"/>
      <c r="Q357" s="72"/>
      <c r="R357" s="72"/>
      <c r="S357" s="72"/>
      <c r="T357" s="73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154</v>
      </c>
      <c r="AU357" s="18" t="s">
        <v>83</v>
      </c>
    </row>
    <row r="358" spans="1:65" s="2" customFormat="1" ht="11.25">
      <c r="A358" s="35"/>
      <c r="B358" s="36"/>
      <c r="C358" s="37"/>
      <c r="D358" s="205" t="s">
        <v>155</v>
      </c>
      <c r="E358" s="37"/>
      <c r="F358" s="206" t="s">
        <v>731</v>
      </c>
      <c r="G358" s="37"/>
      <c r="H358" s="37"/>
      <c r="I358" s="202"/>
      <c r="J358" s="37"/>
      <c r="K358" s="37"/>
      <c r="L358" s="40"/>
      <c r="M358" s="203"/>
      <c r="N358" s="204"/>
      <c r="O358" s="72"/>
      <c r="P358" s="72"/>
      <c r="Q358" s="72"/>
      <c r="R358" s="72"/>
      <c r="S358" s="72"/>
      <c r="T358" s="73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155</v>
      </c>
      <c r="AU358" s="18" t="s">
        <v>83</v>
      </c>
    </row>
    <row r="359" spans="1:65" s="2" customFormat="1" ht="24.2" customHeight="1">
      <c r="A359" s="35"/>
      <c r="B359" s="36"/>
      <c r="C359" s="187" t="s">
        <v>328</v>
      </c>
      <c r="D359" s="187" t="s">
        <v>148</v>
      </c>
      <c r="E359" s="188" t="s">
        <v>279</v>
      </c>
      <c r="F359" s="189" t="s">
        <v>280</v>
      </c>
      <c r="G359" s="190" t="s">
        <v>164</v>
      </c>
      <c r="H359" s="191">
        <v>36.683</v>
      </c>
      <c r="I359" s="192"/>
      <c r="J359" s="193">
        <f>ROUND(I359*H359,2)</f>
        <v>0</v>
      </c>
      <c r="K359" s="189" t="s">
        <v>152</v>
      </c>
      <c r="L359" s="40"/>
      <c r="M359" s="194" t="s">
        <v>1</v>
      </c>
      <c r="N359" s="195" t="s">
        <v>38</v>
      </c>
      <c r="O359" s="72"/>
      <c r="P359" s="196">
        <f>O359*H359</f>
        <v>0</v>
      </c>
      <c r="Q359" s="196">
        <v>0</v>
      </c>
      <c r="R359" s="196">
        <f>Q359*H359</f>
        <v>0</v>
      </c>
      <c r="S359" s="196">
        <v>0</v>
      </c>
      <c r="T359" s="197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98" t="s">
        <v>153</v>
      </c>
      <c r="AT359" s="198" t="s">
        <v>148</v>
      </c>
      <c r="AU359" s="198" t="s">
        <v>83</v>
      </c>
      <c r="AY359" s="18" t="s">
        <v>146</v>
      </c>
      <c r="BE359" s="199">
        <f>IF(N359="základní",J359,0)</f>
        <v>0</v>
      </c>
      <c r="BF359" s="199">
        <f>IF(N359="snížená",J359,0)</f>
        <v>0</v>
      </c>
      <c r="BG359" s="199">
        <f>IF(N359="zákl. přenesená",J359,0)</f>
        <v>0</v>
      </c>
      <c r="BH359" s="199">
        <f>IF(N359="sníž. přenesená",J359,0)</f>
        <v>0</v>
      </c>
      <c r="BI359" s="199">
        <f>IF(N359="nulová",J359,0)</f>
        <v>0</v>
      </c>
      <c r="BJ359" s="18" t="s">
        <v>81</v>
      </c>
      <c r="BK359" s="199">
        <f>ROUND(I359*H359,2)</f>
        <v>0</v>
      </c>
      <c r="BL359" s="18" t="s">
        <v>153</v>
      </c>
      <c r="BM359" s="198" t="s">
        <v>732</v>
      </c>
    </row>
    <row r="360" spans="1:65" s="2" customFormat="1" ht="19.5">
      <c r="A360" s="35"/>
      <c r="B360" s="36"/>
      <c r="C360" s="37"/>
      <c r="D360" s="200" t="s">
        <v>154</v>
      </c>
      <c r="E360" s="37"/>
      <c r="F360" s="201" t="s">
        <v>280</v>
      </c>
      <c r="G360" s="37"/>
      <c r="H360" s="37"/>
      <c r="I360" s="202"/>
      <c r="J360" s="37"/>
      <c r="K360" s="37"/>
      <c r="L360" s="40"/>
      <c r="M360" s="203"/>
      <c r="N360" s="204"/>
      <c r="O360" s="72"/>
      <c r="P360" s="72"/>
      <c r="Q360" s="72"/>
      <c r="R360" s="72"/>
      <c r="S360" s="72"/>
      <c r="T360" s="73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154</v>
      </c>
      <c r="AU360" s="18" t="s">
        <v>83</v>
      </c>
    </row>
    <row r="361" spans="1:65" s="2" customFormat="1" ht="11.25">
      <c r="A361" s="35"/>
      <c r="B361" s="36"/>
      <c r="C361" s="37"/>
      <c r="D361" s="205" t="s">
        <v>155</v>
      </c>
      <c r="E361" s="37"/>
      <c r="F361" s="206" t="s">
        <v>282</v>
      </c>
      <c r="G361" s="37"/>
      <c r="H361" s="37"/>
      <c r="I361" s="202"/>
      <c r="J361" s="37"/>
      <c r="K361" s="37"/>
      <c r="L361" s="40"/>
      <c r="M361" s="203"/>
      <c r="N361" s="204"/>
      <c r="O361" s="72"/>
      <c r="P361" s="72"/>
      <c r="Q361" s="72"/>
      <c r="R361" s="72"/>
      <c r="S361" s="72"/>
      <c r="T361" s="73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155</v>
      </c>
      <c r="AU361" s="18" t="s">
        <v>83</v>
      </c>
    </row>
    <row r="362" spans="1:65" s="2" customFormat="1" ht="24.2" customHeight="1">
      <c r="A362" s="35"/>
      <c r="B362" s="36"/>
      <c r="C362" s="187" t="s">
        <v>733</v>
      </c>
      <c r="D362" s="187" t="s">
        <v>148</v>
      </c>
      <c r="E362" s="188" t="s">
        <v>284</v>
      </c>
      <c r="F362" s="189" t="s">
        <v>285</v>
      </c>
      <c r="G362" s="190" t="s">
        <v>164</v>
      </c>
      <c r="H362" s="191">
        <v>696.97699999999998</v>
      </c>
      <c r="I362" s="192"/>
      <c r="J362" s="193">
        <f>ROUND(I362*H362,2)</f>
        <v>0</v>
      </c>
      <c r="K362" s="189" t="s">
        <v>152</v>
      </c>
      <c r="L362" s="40"/>
      <c r="M362" s="194" t="s">
        <v>1</v>
      </c>
      <c r="N362" s="195" t="s">
        <v>38</v>
      </c>
      <c r="O362" s="72"/>
      <c r="P362" s="196">
        <f>O362*H362</f>
        <v>0</v>
      </c>
      <c r="Q362" s="196">
        <v>0</v>
      </c>
      <c r="R362" s="196">
        <f>Q362*H362</f>
        <v>0</v>
      </c>
      <c r="S362" s="196">
        <v>0</v>
      </c>
      <c r="T362" s="197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98" t="s">
        <v>153</v>
      </c>
      <c r="AT362" s="198" t="s">
        <v>148</v>
      </c>
      <c r="AU362" s="198" t="s">
        <v>83</v>
      </c>
      <c r="AY362" s="18" t="s">
        <v>146</v>
      </c>
      <c r="BE362" s="199">
        <f>IF(N362="základní",J362,0)</f>
        <v>0</v>
      </c>
      <c r="BF362" s="199">
        <f>IF(N362="snížená",J362,0)</f>
        <v>0</v>
      </c>
      <c r="BG362" s="199">
        <f>IF(N362="zákl. přenesená",J362,0)</f>
        <v>0</v>
      </c>
      <c r="BH362" s="199">
        <f>IF(N362="sníž. přenesená",J362,0)</f>
        <v>0</v>
      </c>
      <c r="BI362" s="199">
        <f>IF(N362="nulová",J362,0)</f>
        <v>0</v>
      </c>
      <c r="BJ362" s="18" t="s">
        <v>81</v>
      </c>
      <c r="BK362" s="199">
        <f>ROUND(I362*H362,2)</f>
        <v>0</v>
      </c>
      <c r="BL362" s="18" t="s">
        <v>153</v>
      </c>
      <c r="BM362" s="198" t="s">
        <v>220</v>
      </c>
    </row>
    <row r="363" spans="1:65" s="2" customFormat="1" ht="19.5">
      <c r="A363" s="35"/>
      <c r="B363" s="36"/>
      <c r="C363" s="37"/>
      <c r="D363" s="200" t="s">
        <v>154</v>
      </c>
      <c r="E363" s="37"/>
      <c r="F363" s="201" t="s">
        <v>285</v>
      </c>
      <c r="G363" s="37"/>
      <c r="H363" s="37"/>
      <c r="I363" s="202"/>
      <c r="J363" s="37"/>
      <c r="K363" s="37"/>
      <c r="L363" s="40"/>
      <c r="M363" s="203"/>
      <c r="N363" s="204"/>
      <c r="O363" s="72"/>
      <c r="P363" s="72"/>
      <c r="Q363" s="72"/>
      <c r="R363" s="72"/>
      <c r="S363" s="72"/>
      <c r="T363" s="73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154</v>
      </c>
      <c r="AU363" s="18" t="s">
        <v>83</v>
      </c>
    </row>
    <row r="364" spans="1:65" s="2" customFormat="1" ht="11.25">
      <c r="A364" s="35"/>
      <c r="B364" s="36"/>
      <c r="C364" s="37"/>
      <c r="D364" s="205" t="s">
        <v>155</v>
      </c>
      <c r="E364" s="37"/>
      <c r="F364" s="206" t="s">
        <v>287</v>
      </c>
      <c r="G364" s="37"/>
      <c r="H364" s="37"/>
      <c r="I364" s="202"/>
      <c r="J364" s="37"/>
      <c r="K364" s="37"/>
      <c r="L364" s="40"/>
      <c r="M364" s="203"/>
      <c r="N364" s="204"/>
      <c r="O364" s="72"/>
      <c r="P364" s="72"/>
      <c r="Q364" s="72"/>
      <c r="R364" s="72"/>
      <c r="S364" s="72"/>
      <c r="T364" s="73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155</v>
      </c>
      <c r="AU364" s="18" t="s">
        <v>83</v>
      </c>
    </row>
    <row r="365" spans="1:65" s="14" customFormat="1" ht="11.25">
      <c r="B365" s="217"/>
      <c r="C365" s="218"/>
      <c r="D365" s="200" t="s">
        <v>157</v>
      </c>
      <c r="E365" s="219" t="s">
        <v>1</v>
      </c>
      <c r="F365" s="220" t="s">
        <v>734</v>
      </c>
      <c r="G365" s="218"/>
      <c r="H365" s="221">
        <v>696.97699999999998</v>
      </c>
      <c r="I365" s="222"/>
      <c r="J365" s="218"/>
      <c r="K365" s="218"/>
      <c r="L365" s="223"/>
      <c r="M365" s="224"/>
      <c r="N365" s="225"/>
      <c r="O365" s="225"/>
      <c r="P365" s="225"/>
      <c r="Q365" s="225"/>
      <c r="R365" s="225"/>
      <c r="S365" s="225"/>
      <c r="T365" s="226"/>
      <c r="AT365" s="227" t="s">
        <v>157</v>
      </c>
      <c r="AU365" s="227" t="s">
        <v>83</v>
      </c>
      <c r="AV365" s="14" t="s">
        <v>83</v>
      </c>
      <c r="AW365" s="14" t="s">
        <v>30</v>
      </c>
      <c r="AX365" s="14" t="s">
        <v>73</v>
      </c>
      <c r="AY365" s="227" t="s">
        <v>146</v>
      </c>
    </row>
    <row r="366" spans="1:65" s="15" customFormat="1" ht="11.25">
      <c r="B366" s="228"/>
      <c r="C366" s="229"/>
      <c r="D366" s="200" t="s">
        <v>157</v>
      </c>
      <c r="E366" s="230" t="s">
        <v>1</v>
      </c>
      <c r="F366" s="231" t="s">
        <v>160</v>
      </c>
      <c r="G366" s="229"/>
      <c r="H366" s="232">
        <v>696.97699999999998</v>
      </c>
      <c r="I366" s="233"/>
      <c r="J366" s="229"/>
      <c r="K366" s="229"/>
      <c r="L366" s="234"/>
      <c r="M366" s="235"/>
      <c r="N366" s="236"/>
      <c r="O366" s="236"/>
      <c r="P366" s="236"/>
      <c r="Q366" s="236"/>
      <c r="R366" s="236"/>
      <c r="S366" s="236"/>
      <c r="T366" s="237"/>
      <c r="AT366" s="238" t="s">
        <v>157</v>
      </c>
      <c r="AU366" s="238" t="s">
        <v>83</v>
      </c>
      <c r="AV366" s="15" t="s">
        <v>153</v>
      </c>
      <c r="AW366" s="15" t="s">
        <v>30</v>
      </c>
      <c r="AX366" s="15" t="s">
        <v>81</v>
      </c>
      <c r="AY366" s="238" t="s">
        <v>146</v>
      </c>
    </row>
    <row r="367" spans="1:65" s="2" customFormat="1" ht="33" customHeight="1">
      <c r="A367" s="35"/>
      <c r="B367" s="36"/>
      <c r="C367" s="187" t="s">
        <v>333</v>
      </c>
      <c r="D367" s="187" t="s">
        <v>148</v>
      </c>
      <c r="E367" s="188" t="s">
        <v>735</v>
      </c>
      <c r="F367" s="189" t="s">
        <v>736</v>
      </c>
      <c r="G367" s="190" t="s">
        <v>164</v>
      </c>
      <c r="H367" s="191">
        <v>36.683</v>
      </c>
      <c r="I367" s="192"/>
      <c r="J367" s="193">
        <f>ROUND(I367*H367,2)</f>
        <v>0</v>
      </c>
      <c r="K367" s="189" t="s">
        <v>152</v>
      </c>
      <c r="L367" s="40"/>
      <c r="M367" s="194" t="s">
        <v>1</v>
      </c>
      <c r="N367" s="195" t="s">
        <v>38</v>
      </c>
      <c r="O367" s="72"/>
      <c r="P367" s="196">
        <f>O367*H367</f>
        <v>0</v>
      </c>
      <c r="Q367" s="196">
        <v>0</v>
      </c>
      <c r="R367" s="196">
        <f>Q367*H367</f>
        <v>0</v>
      </c>
      <c r="S367" s="196">
        <v>0</v>
      </c>
      <c r="T367" s="197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98" t="s">
        <v>153</v>
      </c>
      <c r="AT367" s="198" t="s">
        <v>148</v>
      </c>
      <c r="AU367" s="198" t="s">
        <v>83</v>
      </c>
      <c r="AY367" s="18" t="s">
        <v>146</v>
      </c>
      <c r="BE367" s="199">
        <f>IF(N367="základní",J367,0)</f>
        <v>0</v>
      </c>
      <c r="BF367" s="199">
        <f>IF(N367="snížená",J367,0)</f>
        <v>0</v>
      </c>
      <c r="BG367" s="199">
        <f>IF(N367="zákl. přenesená",J367,0)</f>
        <v>0</v>
      </c>
      <c r="BH367" s="199">
        <f>IF(N367="sníž. přenesená",J367,0)</f>
        <v>0</v>
      </c>
      <c r="BI367" s="199">
        <f>IF(N367="nulová",J367,0)</f>
        <v>0</v>
      </c>
      <c r="BJ367" s="18" t="s">
        <v>81</v>
      </c>
      <c r="BK367" s="199">
        <f>ROUND(I367*H367,2)</f>
        <v>0</v>
      </c>
      <c r="BL367" s="18" t="s">
        <v>153</v>
      </c>
      <c r="BM367" s="198" t="s">
        <v>737</v>
      </c>
    </row>
    <row r="368" spans="1:65" s="2" customFormat="1" ht="19.5">
      <c r="A368" s="35"/>
      <c r="B368" s="36"/>
      <c r="C368" s="37"/>
      <c r="D368" s="200" t="s">
        <v>154</v>
      </c>
      <c r="E368" s="37"/>
      <c r="F368" s="201" t="s">
        <v>736</v>
      </c>
      <c r="G368" s="37"/>
      <c r="H368" s="37"/>
      <c r="I368" s="202"/>
      <c r="J368" s="37"/>
      <c r="K368" s="37"/>
      <c r="L368" s="40"/>
      <c r="M368" s="203"/>
      <c r="N368" s="204"/>
      <c r="O368" s="72"/>
      <c r="P368" s="72"/>
      <c r="Q368" s="72"/>
      <c r="R368" s="72"/>
      <c r="S368" s="72"/>
      <c r="T368" s="73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154</v>
      </c>
      <c r="AU368" s="18" t="s">
        <v>83</v>
      </c>
    </row>
    <row r="369" spans="1:65" s="2" customFormat="1" ht="11.25">
      <c r="A369" s="35"/>
      <c r="B369" s="36"/>
      <c r="C369" s="37"/>
      <c r="D369" s="205" t="s">
        <v>155</v>
      </c>
      <c r="E369" s="37"/>
      <c r="F369" s="206" t="s">
        <v>738</v>
      </c>
      <c r="G369" s="37"/>
      <c r="H369" s="37"/>
      <c r="I369" s="202"/>
      <c r="J369" s="37"/>
      <c r="K369" s="37"/>
      <c r="L369" s="40"/>
      <c r="M369" s="203"/>
      <c r="N369" s="204"/>
      <c r="O369" s="72"/>
      <c r="P369" s="72"/>
      <c r="Q369" s="72"/>
      <c r="R369" s="72"/>
      <c r="S369" s="72"/>
      <c r="T369" s="73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155</v>
      </c>
      <c r="AU369" s="18" t="s">
        <v>83</v>
      </c>
    </row>
    <row r="370" spans="1:65" s="2" customFormat="1" ht="33" customHeight="1">
      <c r="A370" s="35"/>
      <c r="B370" s="36"/>
      <c r="C370" s="187" t="s">
        <v>739</v>
      </c>
      <c r="D370" s="187" t="s">
        <v>148</v>
      </c>
      <c r="E370" s="188" t="s">
        <v>294</v>
      </c>
      <c r="F370" s="189" t="s">
        <v>295</v>
      </c>
      <c r="G370" s="190" t="s">
        <v>164</v>
      </c>
      <c r="H370" s="191">
        <v>36.683</v>
      </c>
      <c r="I370" s="192"/>
      <c r="J370" s="193">
        <f>ROUND(I370*H370,2)</f>
        <v>0</v>
      </c>
      <c r="K370" s="189" t="s">
        <v>152</v>
      </c>
      <c r="L370" s="40"/>
      <c r="M370" s="194" t="s">
        <v>1</v>
      </c>
      <c r="N370" s="195" t="s">
        <v>38</v>
      </c>
      <c r="O370" s="72"/>
      <c r="P370" s="196">
        <f>O370*H370</f>
        <v>0</v>
      </c>
      <c r="Q370" s="196">
        <v>0</v>
      </c>
      <c r="R370" s="196">
        <f>Q370*H370</f>
        <v>0</v>
      </c>
      <c r="S370" s="196">
        <v>0</v>
      </c>
      <c r="T370" s="197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98" t="s">
        <v>153</v>
      </c>
      <c r="AT370" s="198" t="s">
        <v>148</v>
      </c>
      <c r="AU370" s="198" t="s">
        <v>83</v>
      </c>
      <c r="AY370" s="18" t="s">
        <v>146</v>
      </c>
      <c r="BE370" s="199">
        <f>IF(N370="základní",J370,0)</f>
        <v>0</v>
      </c>
      <c r="BF370" s="199">
        <f>IF(N370="snížená",J370,0)</f>
        <v>0</v>
      </c>
      <c r="BG370" s="199">
        <f>IF(N370="zákl. přenesená",J370,0)</f>
        <v>0</v>
      </c>
      <c r="BH370" s="199">
        <f>IF(N370="sníž. přenesená",J370,0)</f>
        <v>0</v>
      </c>
      <c r="BI370" s="199">
        <f>IF(N370="nulová",J370,0)</f>
        <v>0</v>
      </c>
      <c r="BJ370" s="18" t="s">
        <v>81</v>
      </c>
      <c r="BK370" s="199">
        <f>ROUND(I370*H370,2)</f>
        <v>0</v>
      </c>
      <c r="BL370" s="18" t="s">
        <v>153</v>
      </c>
      <c r="BM370" s="198" t="s">
        <v>740</v>
      </c>
    </row>
    <row r="371" spans="1:65" s="2" customFormat="1" ht="19.5">
      <c r="A371" s="35"/>
      <c r="B371" s="36"/>
      <c r="C371" s="37"/>
      <c r="D371" s="200" t="s">
        <v>154</v>
      </c>
      <c r="E371" s="37"/>
      <c r="F371" s="201" t="s">
        <v>295</v>
      </c>
      <c r="G371" s="37"/>
      <c r="H371" s="37"/>
      <c r="I371" s="202"/>
      <c r="J371" s="37"/>
      <c r="K371" s="37"/>
      <c r="L371" s="40"/>
      <c r="M371" s="203"/>
      <c r="N371" s="204"/>
      <c r="O371" s="72"/>
      <c r="P371" s="72"/>
      <c r="Q371" s="72"/>
      <c r="R371" s="72"/>
      <c r="S371" s="72"/>
      <c r="T371" s="73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154</v>
      </c>
      <c r="AU371" s="18" t="s">
        <v>83</v>
      </c>
    </row>
    <row r="372" spans="1:65" s="2" customFormat="1" ht="11.25">
      <c r="A372" s="35"/>
      <c r="B372" s="36"/>
      <c r="C372" s="37"/>
      <c r="D372" s="205" t="s">
        <v>155</v>
      </c>
      <c r="E372" s="37"/>
      <c r="F372" s="206" t="s">
        <v>297</v>
      </c>
      <c r="G372" s="37"/>
      <c r="H372" s="37"/>
      <c r="I372" s="202"/>
      <c r="J372" s="37"/>
      <c r="K372" s="37"/>
      <c r="L372" s="40"/>
      <c r="M372" s="203"/>
      <c r="N372" s="204"/>
      <c r="O372" s="72"/>
      <c r="P372" s="72"/>
      <c r="Q372" s="72"/>
      <c r="R372" s="72"/>
      <c r="S372" s="72"/>
      <c r="T372" s="73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155</v>
      </c>
      <c r="AU372" s="18" t="s">
        <v>83</v>
      </c>
    </row>
    <row r="373" spans="1:65" s="12" customFormat="1" ht="22.9" customHeight="1">
      <c r="B373" s="171"/>
      <c r="C373" s="172"/>
      <c r="D373" s="173" t="s">
        <v>72</v>
      </c>
      <c r="E373" s="185" t="s">
        <v>452</v>
      </c>
      <c r="F373" s="185" t="s">
        <v>453</v>
      </c>
      <c r="G373" s="172"/>
      <c r="H373" s="172"/>
      <c r="I373" s="175"/>
      <c r="J373" s="186">
        <f>BK373</f>
        <v>0</v>
      </c>
      <c r="K373" s="172"/>
      <c r="L373" s="177"/>
      <c r="M373" s="178"/>
      <c r="N373" s="179"/>
      <c r="O373" s="179"/>
      <c r="P373" s="180">
        <f>SUM(P374:P376)</f>
        <v>0</v>
      </c>
      <c r="Q373" s="179"/>
      <c r="R373" s="180">
        <f>SUM(R374:R376)</f>
        <v>0</v>
      </c>
      <c r="S373" s="179"/>
      <c r="T373" s="181">
        <f>SUM(T374:T376)</f>
        <v>0</v>
      </c>
      <c r="AR373" s="182" t="s">
        <v>81</v>
      </c>
      <c r="AT373" s="183" t="s">
        <v>72</v>
      </c>
      <c r="AU373" s="183" t="s">
        <v>81</v>
      </c>
      <c r="AY373" s="182" t="s">
        <v>146</v>
      </c>
      <c r="BK373" s="184">
        <f>SUM(BK374:BK376)</f>
        <v>0</v>
      </c>
    </row>
    <row r="374" spans="1:65" s="2" customFormat="1" ht="16.5" customHeight="1">
      <c r="A374" s="35"/>
      <c r="B374" s="36"/>
      <c r="C374" s="187" t="s">
        <v>337</v>
      </c>
      <c r="D374" s="187" t="s">
        <v>148</v>
      </c>
      <c r="E374" s="188" t="s">
        <v>741</v>
      </c>
      <c r="F374" s="189" t="s">
        <v>742</v>
      </c>
      <c r="G374" s="190" t="s">
        <v>164</v>
      </c>
      <c r="H374" s="191">
        <v>21.773</v>
      </c>
      <c r="I374" s="192"/>
      <c r="J374" s="193">
        <f>ROUND(I374*H374,2)</f>
        <v>0</v>
      </c>
      <c r="K374" s="189" t="s">
        <v>152</v>
      </c>
      <c r="L374" s="40"/>
      <c r="M374" s="194" t="s">
        <v>1</v>
      </c>
      <c r="N374" s="195" t="s">
        <v>38</v>
      </c>
      <c r="O374" s="72"/>
      <c r="P374" s="196">
        <f>O374*H374</f>
        <v>0</v>
      </c>
      <c r="Q374" s="196">
        <v>0</v>
      </c>
      <c r="R374" s="196">
        <f>Q374*H374</f>
        <v>0</v>
      </c>
      <c r="S374" s="196">
        <v>0</v>
      </c>
      <c r="T374" s="197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98" t="s">
        <v>153</v>
      </c>
      <c r="AT374" s="198" t="s">
        <v>148</v>
      </c>
      <c r="AU374" s="198" t="s">
        <v>83</v>
      </c>
      <c r="AY374" s="18" t="s">
        <v>146</v>
      </c>
      <c r="BE374" s="199">
        <f>IF(N374="základní",J374,0)</f>
        <v>0</v>
      </c>
      <c r="BF374" s="199">
        <f>IF(N374="snížená",J374,0)</f>
        <v>0</v>
      </c>
      <c r="BG374" s="199">
        <f>IF(N374="zákl. přenesená",J374,0)</f>
        <v>0</v>
      </c>
      <c r="BH374" s="199">
        <f>IF(N374="sníž. přenesená",J374,0)</f>
        <v>0</v>
      </c>
      <c r="BI374" s="199">
        <f>IF(N374="nulová",J374,0)</f>
        <v>0</v>
      </c>
      <c r="BJ374" s="18" t="s">
        <v>81</v>
      </c>
      <c r="BK374" s="199">
        <f>ROUND(I374*H374,2)</f>
        <v>0</v>
      </c>
      <c r="BL374" s="18" t="s">
        <v>153</v>
      </c>
      <c r="BM374" s="198" t="s">
        <v>743</v>
      </c>
    </row>
    <row r="375" spans="1:65" s="2" customFormat="1" ht="11.25">
      <c r="A375" s="35"/>
      <c r="B375" s="36"/>
      <c r="C375" s="37"/>
      <c r="D375" s="200" t="s">
        <v>154</v>
      </c>
      <c r="E375" s="37"/>
      <c r="F375" s="201" t="s">
        <v>742</v>
      </c>
      <c r="G375" s="37"/>
      <c r="H375" s="37"/>
      <c r="I375" s="202"/>
      <c r="J375" s="37"/>
      <c r="K375" s="37"/>
      <c r="L375" s="40"/>
      <c r="M375" s="203"/>
      <c r="N375" s="204"/>
      <c r="O375" s="72"/>
      <c r="P375" s="72"/>
      <c r="Q375" s="72"/>
      <c r="R375" s="72"/>
      <c r="S375" s="72"/>
      <c r="T375" s="73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154</v>
      </c>
      <c r="AU375" s="18" t="s">
        <v>83</v>
      </c>
    </row>
    <row r="376" spans="1:65" s="2" customFormat="1" ht="11.25">
      <c r="A376" s="35"/>
      <c r="B376" s="36"/>
      <c r="C376" s="37"/>
      <c r="D376" s="205" t="s">
        <v>155</v>
      </c>
      <c r="E376" s="37"/>
      <c r="F376" s="206" t="s">
        <v>744</v>
      </c>
      <c r="G376" s="37"/>
      <c r="H376" s="37"/>
      <c r="I376" s="202"/>
      <c r="J376" s="37"/>
      <c r="K376" s="37"/>
      <c r="L376" s="40"/>
      <c r="M376" s="203"/>
      <c r="N376" s="204"/>
      <c r="O376" s="72"/>
      <c r="P376" s="72"/>
      <c r="Q376" s="72"/>
      <c r="R376" s="72"/>
      <c r="S376" s="72"/>
      <c r="T376" s="73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8" t="s">
        <v>155</v>
      </c>
      <c r="AU376" s="18" t="s">
        <v>83</v>
      </c>
    </row>
    <row r="377" spans="1:65" s="12" customFormat="1" ht="25.9" customHeight="1">
      <c r="B377" s="171"/>
      <c r="C377" s="172"/>
      <c r="D377" s="173" t="s">
        <v>72</v>
      </c>
      <c r="E377" s="174" t="s">
        <v>298</v>
      </c>
      <c r="F377" s="174" t="s">
        <v>299</v>
      </c>
      <c r="G377" s="172"/>
      <c r="H377" s="172"/>
      <c r="I377" s="175"/>
      <c r="J377" s="176">
        <f>BK377</f>
        <v>0</v>
      </c>
      <c r="K377" s="172"/>
      <c r="L377" s="177"/>
      <c r="M377" s="178"/>
      <c r="N377" s="179"/>
      <c r="O377" s="179"/>
      <c r="P377" s="180">
        <f>P378+P406+P417+P479+P539+P648+P661+P679+P707+P725+P821+P829+P867+P880+P926+P960+P1009+P1027</f>
        <v>0</v>
      </c>
      <c r="Q377" s="179"/>
      <c r="R377" s="180">
        <f>R378+R406+R417+R479+R539+R648+R661+R679+R707+R725+R821+R829+R867+R880+R926+R960+R1009+R1027</f>
        <v>0</v>
      </c>
      <c r="S377" s="179"/>
      <c r="T377" s="181">
        <f>T378+T406+T417+T479+T539+T648+T661+T679+T707+T725+T821+T829+T867+T880+T926+T960+T1009+T1027</f>
        <v>0</v>
      </c>
      <c r="AR377" s="182" t="s">
        <v>83</v>
      </c>
      <c r="AT377" s="183" t="s">
        <v>72</v>
      </c>
      <c r="AU377" s="183" t="s">
        <v>73</v>
      </c>
      <c r="AY377" s="182" t="s">
        <v>146</v>
      </c>
      <c r="BK377" s="184">
        <f>BK378+BK406+BK417+BK479+BK539+BK648+BK661+BK679+BK707+BK725+BK821+BK829+BK867+BK880+BK926+BK960+BK1009+BK1027</f>
        <v>0</v>
      </c>
    </row>
    <row r="378" spans="1:65" s="12" customFormat="1" ht="22.9" customHeight="1">
      <c r="B378" s="171"/>
      <c r="C378" s="172"/>
      <c r="D378" s="173" t="s">
        <v>72</v>
      </c>
      <c r="E378" s="185" t="s">
        <v>745</v>
      </c>
      <c r="F378" s="185" t="s">
        <v>746</v>
      </c>
      <c r="G378" s="172"/>
      <c r="H378" s="172"/>
      <c r="I378" s="175"/>
      <c r="J378" s="186">
        <f>BK378</f>
        <v>0</v>
      </c>
      <c r="K378" s="172"/>
      <c r="L378" s="177"/>
      <c r="M378" s="178"/>
      <c r="N378" s="179"/>
      <c r="O378" s="179"/>
      <c r="P378" s="180">
        <f>SUM(P379:P405)</f>
        <v>0</v>
      </c>
      <c r="Q378" s="179"/>
      <c r="R378" s="180">
        <f>SUM(R379:R405)</f>
        <v>0</v>
      </c>
      <c r="S378" s="179"/>
      <c r="T378" s="181">
        <f>SUM(T379:T405)</f>
        <v>0</v>
      </c>
      <c r="AR378" s="182" t="s">
        <v>83</v>
      </c>
      <c r="AT378" s="183" t="s">
        <v>72</v>
      </c>
      <c r="AU378" s="183" t="s">
        <v>81</v>
      </c>
      <c r="AY378" s="182" t="s">
        <v>146</v>
      </c>
      <c r="BK378" s="184">
        <f>SUM(BK379:BK405)</f>
        <v>0</v>
      </c>
    </row>
    <row r="379" spans="1:65" s="2" customFormat="1" ht="24.2" customHeight="1">
      <c r="A379" s="35"/>
      <c r="B379" s="36"/>
      <c r="C379" s="187" t="s">
        <v>747</v>
      </c>
      <c r="D379" s="187" t="s">
        <v>148</v>
      </c>
      <c r="E379" s="188" t="s">
        <v>748</v>
      </c>
      <c r="F379" s="189" t="s">
        <v>749</v>
      </c>
      <c r="G379" s="190" t="s">
        <v>170</v>
      </c>
      <c r="H379" s="191">
        <v>28.315000000000001</v>
      </c>
      <c r="I379" s="192"/>
      <c r="J379" s="193">
        <f>ROUND(I379*H379,2)</f>
        <v>0</v>
      </c>
      <c r="K379" s="189" t="s">
        <v>152</v>
      </c>
      <c r="L379" s="40"/>
      <c r="M379" s="194" t="s">
        <v>1</v>
      </c>
      <c r="N379" s="195" t="s">
        <v>38</v>
      </c>
      <c r="O379" s="72"/>
      <c r="P379" s="196">
        <f>O379*H379</f>
        <v>0</v>
      </c>
      <c r="Q379" s="196">
        <v>0</v>
      </c>
      <c r="R379" s="196">
        <f>Q379*H379</f>
        <v>0</v>
      </c>
      <c r="S379" s="196">
        <v>0</v>
      </c>
      <c r="T379" s="197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198" t="s">
        <v>199</v>
      </c>
      <c r="AT379" s="198" t="s">
        <v>148</v>
      </c>
      <c r="AU379" s="198" t="s">
        <v>83</v>
      </c>
      <c r="AY379" s="18" t="s">
        <v>146</v>
      </c>
      <c r="BE379" s="199">
        <f>IF(N379="základní",J379,0)</f>
        <v>0</v>
      </c>
      <c r="BF379" s="199">
        <f>IF(N379="snížená",J379,0)</f>
        <v>0</v>
      </c>
      <c r="BG379" s="199">
        <f>IF(N379="zákl. přenesená",J379,0)</f>
        <v>0</v>
      </c>
      <c r="BH379" s="199">
        <f>IF(N379="sníž. přenesená",J379,0)</f>
        <v>0</v>
      </c>
      <c r="BI379" s="199">
        <f>IF(N379="nulová",J379,0)</f>
        <v>0</v>
      </c>
      <c r="BJ379" s="18" t="s">
        <v>81</v>
      </c>
      <c r="BK379" s="199">
        <f>ROUND(I379*H379,2)</f>
        <v>0</v>
      </c>
      <c r="BL379" s="18" t="s">
        <v>199</v>
      </c>
      <c r="BM379" s="198" t="s">
        <v>750</v>
      </c>
    </row>
    <row r="380" spans="1:65" s="2" customFormat="1" ht="19.5">
      <c r="A380" s="35"/>
      <c r="B380" s="36"/>
      <c r="C380" s="37"/>
      <c r="D380" s="200" t="s">
        <v>154</v>
      </c>
      <c r="E380" s="37"/>
      <c r="F380" s="201" t="s">
        <v>749</v>
      </c>
      <c r="G380" s="37"/>
      <c r="H380" s="37"/>
      <c r="I380" s="202"/>
      <c r="J380" s="37"/>
      <c r="K380" s="37"/>
      <c r="L380" s="40"/>
      <c r="M380" s="203"/>
      <c r="N380" s="204"/>
      <c r="O380" s="72"/>
      <c r="P380" s="72"/>
      <c r="Q380" s="72"/>
      <c r="R380" s="72"/>
      <c r="S380" s="72"/>
      <c r="T380" s="73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T380" s="18" t="s">
        <v>154</v>
      </c>
      <c r="AU380" s="18" t="s">
        <v>83</v>
      </c>
    </row>
    <row r="381" spans="1:65" s="2" customFormat="1" ht="11.25">
      <c r="A381" s="35"/>
      <c r="B381" s="36"/>
      <c r="C381" s="37"/>
      <c r="D381" s="205" t="s">
        <v>155</v>
      </c>
      <c r="E381" s="37"/>
      <c r="F381" s="206" t="s">
        <v>751</v>
      </c>
      <c r="G381" s="37"/>
      <c r="H381" s="37"/>
      <c r="I381" s="202"/>
      <c r="J381" s="37"/>
      <c r="K381" s="37"/>
      <c r="L381" s="40"/>
      <c r="M381" s="203"/>
      <c r="N381" s="204"/>
      <c r="O381" s="72"/>
      <c r="P381" s="72"/>
      <c r="Q381" s="72"/>
      <c r="R381" s="72"/>
      <c r="S381" s="72"/>
      <c r="T381" s="73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8" t="s">
        <v>155</v>
      </c>
      <c r="AU381" s="18" t="s">
        <v>83</v>
      </c>
    </row>
    <row r="382" spans="1:65" s="14" customFormat="1" ht="11.25">
      <c r="B382" s="217"/>
      <c r="C382" s="218"/>
      <c r="D382" s="200" t="s">
        <v>157</v>
      </c>
      <c r="E382" s="219" t="s">
        <v>1</v>
      </c>
      <c r="F382" s="220" t="s">
        <v>650</v>
      </c>
      <c r="G382" s="218"/>
      <c r="H382" s="221">
        <v>28.315000000000001</v>
      </c>
      <c r="I382" s="222"/>
      <c r="J382" s="218"/>
      <c r="K382" s="218"/>
      <c r="L382" s="223"/>
      <c r="M382" s="224"/>
      <c r="N382" s="225"/>
      <c r="O382" s="225"/>
      <c r="P382" s="225"/>
      <c r="Q382" s="225"/>
      <c r="R382" s="225"/>
      <c r="S382" s="225"/>
      <c r="T382" s="226"/>
      <c r="AT382" s="227" t="s">
        <v>157</v>
      </c>
      <c r="AU382" s="227" t="s">
        <v>83</v>
      </c>
      <c r="AV382" s="14" t="s">
        <v>83</v>
      </c>
      <c r="AW382" s="14" t="s">
        <v>30</v>
      </c>
      <c r="AX382" s="14" t="s">
        <v>73</v>
      </c>
      <c r="AY382" s="227" t="s">
        <v>146</v>
      </c>
    </row>
    <row r="383" spans="1:65" s="15" customFormat="1" ht="11.25">
      <c r="B383" s="228"/>
      <c r="C383" s="229"/>
      <c r="D383" s="200" t="s">
        <v>157</v>
      </c>
      <c r="E383" s="230" t="s">
        <v>1</v>
      </c>
      <c r="F383" s="231" t="s">
        <v>160</v>
      </c>
      <c r="G383" s="229"/>
      <c r="H383" s="232">
        <v>28.315000000000001</v>
      </c>
      <c r="I383" s="233"/>
      <c r="J383" s="229"/>
      <c r="K383" s="229"/>
      <c r="L383" s="234"/>
      <c r="M383" s="235"/>
      <c r="N383" s="236"/>
      <c r="O383" s="236"/>
      <c r="P383" s="236"/>
      <c r="Q383" s="236"/>
      <c r="R383" s="236"/>
      <c r="S383" s="236"/>
      <c r="T383" s="237"/>
      <c r="AT383" s="238" t="s">
        <v>157</v>
      </c>
      <c r="AU383" s="238" t="s">
        <v>83</v>
      </c>
      <c r="AV383" s="15" t="s">
        <v>153</v>
      </c>
      <c r="AW383" s="15" t="s">
        <v>30</v>
      </c>
      <c r="AX383" s="15" t="s">
        <v>81</v>
      </c>
      <c r="AY383" s="238" t="s">
        <v>146</v>
      </c>
    </row>
    <row r="384" spans="1:65" s="2" customFormat="1" ht="16.5" customHeight="1">
      <c r="A384" s="35"/>
      <c r="B384" s="36"/>
      <c r="C384" s="239" t="s">
        <v>342</v>
      </c>
      <c r="D384" s="239" t="s">
        <v>161</v>
      </c>
      <c r="E384" s="240" t="s">
        <v>752</v>
      </c>
      <c r="F384" s="241" t="s">
        <v>753</v>
      </c>
      <c r="G384" s="242" t="s">
        <v>164</v>
      </c>
      <c r="H384" s="243">
        <v>8.9999999999999993E-3</v>
      </c>
      <c r="I384" s="244"/>
      <c r="J384" s="245">
        <f>ROUND(I384*H384,2)</f>
        <v>0</v>
      </c>
      <c r="K384" s="241" t="s">
        <v>152</v>
      </c>
      <c r="L384" s="246"/>
      <c r="M384" s="247" t="s">
        <v>1</v>
      </c>
      <c r="N384" s="248" t="s">
        <v>38</v>
      </c>
      <c r="O384" s="72"/>
      <c r="P384" s="196">
        <f>O384*H384</f>
        <v>0</v>
      </c>
      <c r="Q384" s="196">
        <v>0</v>
      </c>
      <c r="R384" s="196">
        <f>Q384*H384</f>
        <v>0</v>
      </c>
      <c r="S384" s="196">
        <v>0</v>
      </c>
      <c r="T384" s="197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198" t="s">
        <v>281</v>
      </c>
      <c r="AT384" s="198" t="s">
        <v>161</v>
      </c>
      <c r="AU384" s="198" t="s">
        <v>83</v>
      </c>
      <c r="AY384" s="18" t="s">
        <v>146</v>
      </c>
      <c r="BE384" s="199">
        <f>IF(N384="základní",J384,0)</f>
        <v>0</v>
      </c>
      <c r="BF384" s="199">
        <f>IF(N384="snížená",J384,0)</f>
        <v>0</v>
      </c>
      <c r="BG384" s="199">
        <f>IF(N384="zákl. přenesená",J384,0)</f>
        <v>0</v>
      </c>
      <c r="BH384" s="199">
        <f>IF(N384="sníž. přenesená",J384,0)</f>
        <v>0</v>
      </c>
      <c r="BI384" s="199">
        <f>IF(N384="nulová",J384,0)</f>
        <v>0</v>
      </c>
      <c r="BJ384" s="18" t="s">
        <v>81</v>
      </c>
      <c r="BK384" s="199">
        <f>ROUND(I384*H384,2)</f>
        <v>0</v>
      </c>
      <c r="BL384" s="18" t="s">
        <v>199</v>
      </c>
      <c r="BM384" s="198" t="s">
        <v>754</v>
      </c>
    </row>
    <row r="385" spans="1:65" s="2" customFormat="1" ht="11.25">
      <c r="A385" s="35"/>
      <c r="B385" s="36"/>
      <c r="C385" s="37"/>
      <c r="D385" s="200" t="s">
        <v>154</v>
      </c>
      <c r="E385" s="37"/>
      <c r="F385" s="201" t="s">
        <v>753</v>
      </c>
      <c r="G385" s="37"/>
      <c r="H385" s="37"/>
      <c r="I385" s="202"/>
      <c r="J385" s="37"/>
      <c r="K385" s="37"/>
      <c r="L385" s="40"/>
      <c r="M385" s="203"/>
      <c r="N385" s="204"/>
      <c r="O385" s="72"/>
      <c r="P385" s="72"/>
      <c r="Q385" s="72"/>
      <c r="R385" s="72"/>
      <c r="S385" s="72"/>
      <c r="T385" s="73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8" t="s">
        <v>154</v>
      </c>
      <c r="AU385" s="18" t="s">
        <v>83</v>
      </c>
    </row>
    <row r="386" spans="1:65" s="14" customFormat="1" ht="11.25">
      <c r="B386" s="217"/>
      <c r="C386" s="218"/>
      <c r="D386" s="200" t="s">
        <v>157</v>
      </c>
      <c r="E386" s="219" t="s">
        <v>1</v>
      </c>
      <c r="F386" s="220" t="s">
        <v>755</v>
      </c>
      <c r="G386" s="218"/>
      <c r="H386" s="221">
        <v>8.9999999999999993E-3</v>
      </c>
      <c r="I386" s="222"/>
      <c r="J386" s="218"/>
      <c r="K386" s="218"/>
      <c r="L386" s="223"/>
      <c r="M386" s="224"/>
      <c r="N386" s="225"/>
      <c r="O386" s="225"/>
      <c r="P386" s="225"/>
      <c r="Q386" s="225"/>
      <c r="R386" s="225"/>
      <c r="S386" s="225"/>
      <c r="T386" s="226"/>
      <c r="AT386" s="227" t="s">
        <v>157</v>
      </c>
      <c r="AU386" s="227" t="s">
        <v>83</v>
      </c>
      <c r="AV386" s="14" t="s">
        <v>83</v>
      </c>
      <c r="AW386" s="14" t="s">
        <v>30</v>
      </c>
      <c r="AX386" s="14" t="s">
        <v>73</v>
      </c>
      <c r="AY386" s="227" t="s">
        <v>146</v>
      </c>
    </row>
    <row r="387" spans="1:65" s="15" customFormat="1" ht="11.25">
      <c r="B387" s="228"/>
      <c r="C387" s="229"/>
      <c r="D387" s="200" t="s">
        <v>157</v>
      </c>
      <c r="E387" s="230" t="s">
        <v>1</v>
      </c>
      <c r="F387" s="231" t="s">
        <v>160</v>
      </c>
      <c r="G387" s="229"/>
      <c r="H387" s="232">
        <v>8.9999999999999993E-3</v>
      </c>
      <c r="I387" s="233"/>
      <c r="J387" s="229"/>
      <c r="K387" s="229"/>
      <c r="L387" s="234"/>
      <c r="M387" s="235"/>
      <c r="N387" s="236"/>
      <c r="O387" s="236"/>
      <c r="P387" s="236"/>
      <c r="Q387" s="236"/>
      <c r="R387" s="236"/>
      <c r="S387" s="236"/>
      <c r="T387" s="237"/>
      <c r="AT387" s="238" t="s">
        <v>157</v>
      </c>
      <c r="AU387" s="238" t="s">
        <v>83</v>
      </c>
      <c r="AV387" s="15" t="s">
        <v>153</v>
      </c>
      <c r="AW387" s="15" t="s">
        <v>30</v>
      </c>
      <c r="AX387" s="15" t="s">
        <v>81</v>
      </c>
      <c r="AY387" s="238" t="s">
        <v>146</v>
      </c>
    </row>
    <row r="388" spans="1:65" s="2" customFormat="1" ht="24.2" customHeight="1">
      <c r="A388" s="35"/>
      <c r="B388" s="36"/>
      <c r="C388" s="187" t="s">
        <v>756</v>
      </c>
      <c r="D388" s="187" t="s">
        <v>148</v>
      </c>
      <c r="E388" s="188" t="s">
        <v>757</v>
      </c>
      <c r="F388" s="189" t="s">
        <v>758</v>
      </c>
      <c r="G388" s="190" t="s">
        <v>170</v>
      </c>
      <c r="H388" s="191">
        <v>28.315000000000001</v>
      </c>
      <c r="I388" s="192"/>
      <c r="J388" s="193">
        <f>ROUND(I388*H388,2)</f>
        <v>0</v>
      </c>
      <c r="K388" s="189" t="s">
        <v>152</v>
      </c>
      <c r="L388" s="40"/>
      <c r="M388" s="194" t="s">
        <v>1</v>
      </c>
      <c r="N388" s="195" t="s">
        <v>38</v>
      </c>
      <c r="O388" s="72"/>
      <c r="P388" s="196">
        <f>O388*H388</f>
        <v>0</v>
      </c>
      <c r="Q388" s="196">
        <v>0</v>
      </c>
      <c r="R388" s="196">
        <f>Q388*H388</f>
        <v>0</v>
      </c>
      <c r="S388" s="196">
        <v>0</v>
      </c>
      <c r="T388" s="197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198" t="s">
        <v>199</v>
      </c>
      <c r="AT388" s="198" t="s">
        <v>148</v>
      </c>
      <c r="AU388" s="198" t="s">
        <v>83</v>
      </c>
      <c r="AY388" s="18" t="s">
        <v>146</v>
      </c>
      <c r="BE388" s="199">
        <f>IF(N388="základní",J388,0)</f>
        <v>0</v>
      </c>
      <c r="BF388" s="199">
        <f>IF(N388="snížená",J388,0)</f>
        <v>0</v>
      </c>
      <c r="BG388" s="199">
        <f>IF(N388="zákl. přenesená",J388,0)</f>
        <v>0</v>
      </c>
      <c r="BH388" s="199">
        <f>IF(N388="sníž. přenesená",J388,0)</f>
        <v>0</v>
      </c>
      <c r="BI388" s="199">
        <f>IF(N388="nulová",J388,0)</f>
        <v>0</v>
      </c>
      <c r="BJ388" s="18" t="s">
        <v>81</v>
      </c>
      <c r="BK388" s="199">
        <f>ROUND(I388*H388,2)</f>
        <v>0</v>
      </c>
      <c r="BL388" s="18" t="s">
        <v>199</v>
      </c>
      <c r="BM388" s="198" t="s">
        <v>759</v>
      </c>
    </row>
    <row r="389" spans="1:65" s="2" customFormat="1" ht="19.5">
      <c r="A389" s="35"/>
      <c r="B389" s="36"/>
      <c r="C389" s="37"/>
      <c r="D389" s="200" t="s">
        <v>154</v>
      </c>
      <c r="E389" s="37"/>
      <c r="F389" s="201" t="s">
        <v>758</v>
      </c>
      <c r="G389" s="37"/>
      <c r="H389" s="37"/>
      <c r="I389" s="202"/>
      <c r="J389" s="37"/>
      <c r="K389" s="37"/>
      <c r="L389" s="40"/>
      <c r="M389" s="203"/>
      <c r="N389" s="204"/>
      <c r="O389" s="72"/>
      <c r="P389" s="72"/>
      <c r="Q389" s="72"/>
      <c r="R389" s="72"/>
      <c r="S389" s="72"/>
      <c r="T389" s="73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154</v>
      </c>
      <c r="AU389" s="18" t="s">
        <v>83</v>
      </c>
    </row>
    <row r="390" spans="1:65" s="2" customFormat="1" ht="11.25">
      <c r="A390" s="35"/>
      <c r="B390" s="36"/>
      <c r="C390" s="37"/>
      <c r="D390" s="205" t="s">
        <v>155</v>
      </c>
      <c r="E390" s="37"/>
      <c r="F390" s="206" t="s">
        <v>760</v>
      </c>
      <c r="G390" s="37"/>
      <c r="H390" s="37"/>
      <c r="I390" s="202"/>
      <c r="J390" s="37"/>
      <c r="K390" s="37"/>
      <c r="L390" s="40"/>
      <c r="M390" s="203"/>
      <c r="N390" s="204"/>
      <c r="O390" s="72"/>
      <c r="P390" s="72"/>
      <c r="Q390" s="72"/>
      <c r="R390" s="72"/>
      <c r="S390" s="72"/>
      <c r="T390" s="73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8" t="s">
        <v>155</v>
      </c>
      <c r="AU390" s="18" t="s">
        <v>83</v>
      </c>
    </row>
    <row r="391" spans="1:65" s="2" customFormat="1" ht="24.2" customHeight="1">
      <c r="A391" s="35"/>
      <c r="B391" s="36"/>
      <c r="C391" s="187" t="s">
        <v>345</v>
      </c>
      <c r="D391" s="187" t="s">
        <v>148</v>
      </c>
      <c r="E391" s="188" t="s">
        <v>761</v>
      </c>
      <c r="F391" s="189" t="s">
        <v>762</v>
      </c>
      <c r="G391" s="190" t="s">
        <v>170</v>
      </c>
      <c r="H391" s="191">
        <v>14.61</v>
      </c>
      <c r="I391" s="192"/>
      <c r="J391" s="193">
        <f>ROUND(I391*H391,2)</f>
        <v>0</v>
      </c>
      <c r="K391" s="189" t="s">
        <v>152</v>
      </c>
      <c r="L391" s="40"/>
      <c r="M391" s="194" t="s">
        <v>1</v>
      </c>
      <c r="N391" s="195" t="s">
        <v>38</v>
      </c>
      <c r="O391" s="72"/>
      <c r="P391" s="196">
        <f>O391*H391</f>
        <v>0</v>
      </c>
      <c r="Q391" s="196">
        <v>0</v>
      </c>
      <c r="R391" s="196">
        <f>Q391*H391</f>
        <v>0</v>
      </c>
      <c r="S391" s="196">
        <v>0</v>
      </c>
      <c r="T391" s="197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98" t="s">
        <v>199</v>
      </c>
      <c r="AT391" s="198" t="s">
        <v>148</v>
      </c>
      <c r="AU391" s="198" t="s">
        <v>83</v>
      </c>
      <c r="AY391" s="18" t="s">
        <v>146</v>
      </c>
      <c r="BE391" s="199">
        <f>IF(N391="základní",J391,0)</f>
        <v>0</v>
      </c>
      <c r="BF391" s="199">
        <f>IF(N391="snížená",J391,0)</f>
        <v>0</v>
      </c>
      <c r="BG391" s="199">
        <f>IF(N391="zákl. přenesená",J391,0)</f>
        <v>0</v>
      </c>
      <c r="BH391" s="199">
        <f>IF(N391="sníž. přenesená",J391,0)</f>
        <v>0</v>
      </c>
      <c r="BI391" s="199">
        <f>IF(N391="nulová",J391,0)</f>
        <v>0</v>
      </c>
      <c r="BJ391" s="18" t="s">
        <v>81</v>
      </c>
      <c r="BK391" s="199">
        <f>ROUND(I391*H391,2)</f>
        <v>0</v>
      </c>
      <c r="BL391" s="18" t="s">
        <v>199</v>
      </c>
      <c r="BM391" s="198" t="s">
        <v>763</v>
      </c>
    </row>
    <row r="392" spans="1:65" s="2" customFormat="1" ht="19.5">
      <c r="A392" s="35"/>
      <c r="B392" s="36"/>
      <c r="C392" s="37"/>
      <c r="D392" s="200" t="s">
        <v>154</v>
      </c>
      <c r="E392" s="37"/>
      <c r="F392" s="201" t="s">
        <v>762</v>
      </c>
      <c r="G392" s="37"/>
      <c r="H392" s="37"/>
      <c r="I392" s="202"/>
      <c r="J392" s="37"/>
      <c r="K392" s="37"/>
      <c r="L392" s="40"/>
      <c r="M392" s="203"/>
      <c r="N392" s="204"/>
      <c r="O392" s="72"/>
      <c r="P392" s="72"/>
      <c r="Q392" s="72"/>
      <c r="R392" s="72"/>
      <c r="S392" s="72"/>
      <c r="T392" s="73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8" t="s">
        <v>154</v>
      </c>
      <c r="AU392" s="18" t="s">
        <v>83</v>
      </c>
    </row>
    <row r="393" spans="1:65" s="2" customFormat="1" ht="11.25">
      <c r="A393" s="35"/>
      <c r="B393" s="36"/>
      <c r="C393" s="37"/>
      <c r="D393" s="205" t="s">
        <v>155</v>
      </c>
      <c r="E393" s="37"/>
      <c r="F393" s="206" t="s">
        <v>764</v>
      </c>
      <c r="G393" s="37"/>
      <c r="H393" s="37"/>
      <c r="I393" s="202"/>
      <c r="J393" s="37"/>
      <c r="K393" s="37"/>
      <c r="L393" s="40"/>
      <c r="M393" s="203"/>
      <c r="N393" s="204"/>
      <c r="O393" s="72"/>
      <c r="P393" s="72"/>
      <c r="Q393" s="72"/>
      <c r="R393" s="72"/>
      <c r="S393" s="72"/>
      <c r="T393" s="73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155</v>
      </c>
      <c r="AU393" s="18" t="s">
        <v>83</v>
      </c>
    </row>
    <row r="394" spans="1:65" s="13" customFormat="1" ht="11.25">
      <c r="B394" s="207"/>
      <c r="C394" s="208"/>
      <c r="D394" s="200" t="s">
        <v>157</v>
      </c>
      <c r="E394" s="209" t="s">
        <v>1</v>
      </c>
      <c r="F394" s="210" t="s">
        <v>765</v>
      </c>
      <c r="G394" s="208"/>
      <c r="H394" s="209" t="s">
        <v>1</v>
      </c>
      <c r="I394" s="211"/>
      <c r="J394" s="208"/>
      <c r="K394" s="208"/>
      <c r="L394" s="212"/>
      <c r="M394" s="213"/>
      <c r="N394" s="214"/>
      <c r="O394" s="214"/>
      <c r="P394" s="214"/>
      <c r="Q394" s="214"/>
      <c r="R394" s="214"/>
      <c r="S394" s="214"/>
      <c r="T394" s="215"/>
      <c r="AT394" s="216" t="s">
        <v>157</v>
      </c>
      <c r="AU394" s="216" t="s">
        <v>83</v>
      </c>
      <c r="AV394" s="13" t="s">
        <v>81</v>
      </c>
      <c r="AW394" s="13" t="s">
        <v>30</v>
      </c>
      <c r="AX394" s="13" t="s">
        <v>73</v>
      </c>
      <c r="AY394" s="216" t="s">
        <v>146</v>
      </c>
    </row>
    <row r="395" spans="1:65" s="14" customFormat="1" ht="11.25">
      <c r="B395" s="217"/>
      <c r="C395" s="218"/>
      <c r="D395" s="200" t="s">
        <v>157</v>
      </c>
      <c r="E395" s="219" t="s">
        <v>1</v>
      </c>
      <c r="F395" s="220" t="s">
        <v>766</v>
      </c>
      <c r="G395" s="218"/>
      <c r="H395" s="221">
        <v>2.61</v>
      </c>
      <c r="I395" s="222"/>
      <c r="J395" s="218"/>
      <c r="K395" s="218"/>
      <c r="L395" s="223"/>
      <c r="M395" s="224"/>
      <c r="N395" s="225"/>
      <c r="O395" s="225"/>
      <c r="P395" s="225"/>
      <c r="Q395" s="225"/>
      <c r="R395" s="225"/>
      <c r="S395" s="225"/>
      <c r="T395" s="226"/>
      <c r="AT395" s="227" t="s">
        <v>157</v>
      </c>
      <c r="AU395" s="227" t="s">
        <v>83</v>
      </c>
      <c r="AV395" s="14" t="s">
        <v>83</v>
      </c>
      <c r="AW395" s="14" t="s">
        <v>30</v>
      </c>
      <c r="AX395" s="14" t="s">
        <v>73</v>
      </c>
      <c r="AY395" s="227" t="s">
        <v>146</v>
      </c>
    </row>
    <row r="396" spans="1:65" s="13" customFormat="1" ht="11.25">
      <c r="B396" s="207"/>
      <c r="C396" s="208"/>
      <c r="D396" s="200" t="s">
        <v>157</v>
      </c>
      <c r="E396" s="209" t="s">
        <v>1</v>
      </c>
      <c r="F396" s="210" t="s">
        <v>767</v>
      </c>
      <c r="G396" s="208"/>
      <c r="H396" s="209" t="s">
        <v>1</v>
      </c>
      <c r="I396" s="211"/>
      <c r="J396" s="208"/>
      <c r="K396" s="208"/>
      <c r="L396" s="212"/>
      <c r="M396" s="213"/>
      <c r="N396" s="214"/>
      <c r="O396" s="214"/>
      <c r="P396" s="214"/>
      <c r="Q396" s="214"/>
      <c r="R396" s="214"/>
      <c r="S396" s="214"/>
      <c r="T396" s="215"/>
      <c r="AT396" s="216" t="s">
        <v>157</v>
      </c>
      <c r="AU396" s="216" t="s">
        <v>83</v>
      </c>
      <c r="AV396" s="13" t="s">
        <v>81</v>
      </c>
      <c r="AW396" s="13" t="s">
        <v>30</v>
      </c>
      <c r="AX396" s="13" t="s">
        <v>73</v>
      </c>
      <c r="AY396" s="216" t="s">
        <v>146</v>
      </c>
    </row>
    <row r="397" spans="1:65" s="14" customFormat="1" ht="11.25">
      <c r="B397" s="217"/>
      <c r="C397" s="218"/>
      <c r="D397" s="200" t="s">
        <v>157</v>
      </c>
      <c r="E397" s="219" t="s">
        <v>1</v>
      </c>
      <c r="F397" s="220" t="s">
        <v>768</v>
      </c>
      <c r="G397" s="218"/>
      <c r="H397" s="221">
        <v>12</v>
      </c>
      <c r="I397" s="222"/>
      <c r="J397" s="218"/>
      <c r="K397" s="218"/>
      <c r="L397" s="223"/>
      <c r="M397" s="224"/>
      <c r="N397" s="225"/>
      <c r="O397" s="225"/>
      <c r="P397" s="225"/>
      <c r="Q397" s="225"/>
      <c r="R397" s="225"/>
      <c r="S397" s="225"/>
      <c r="T397" s="226"/>
      <c r="AT397" s="227" t="s">
        <v>157</v>
      </c>
      <c r="AU397" s="227" t="s">
        <v>83</v>
      </c>
      <c r="AV397" s="14" t="s">
        <v>83</v>
      </c>
      <c r="AW397" s="14" t="s">
        <v>30</v>
      </c>
      <c r="AX397" s="14" t="s">
        <v>73</v>
      </c>
      <c r="AY397" s="227" t="s">
        <v>146</v>
      </c>
    </row>
    <row r="398" spans="1:65" s="15" customFormat="1" ht="11.25">
      <c r="B398" s="228"/>
      <c r="C398" s="229"/>
      <c r="D398" s="200" t="s">
        <v>157</v>
      </c>
      <c r="E398" s="230" t="s">
        <v>1</v>
      </c>
      <c r="F398" s="231" t="s">
        <v>160</v>
      </c>
      <c r="G398" s="229"/>
      <c r="H398" s="232">
        <v>14.61</v>
      </c>
      <c r="I398" s="233"/>
      <c r="J398" s="229"/>
      <c r="K398" s="229"/>
      <c r="L398" s="234"/>
      <c r="M398" s="235"/>
      <c r="N398" s="236"/>
      <c r="O398" s="236"/>
      <c r="P398" s="236"/>
      <c r="Q398" s="236"/>
      <c r="R398" s="236"/>
      <c r="S398" s="236"/>
      <c r="T398" s="237"/>
      <c r="AT398" s="238" t="s">
        <v>157</v>
      </c>
      <c r="AU398" s="238" t="s">
        <v>83</v>
      </c>
      <c r="AV398" s="15" t="s">
        <v>153</v>
      </c>
      <c r="AW398" s="15" t="s">
        <v>30</v>
      </c>
      <c r="AX398" s="15" t="s">
        <v>81</v>
      </c>
      <c r="AY398" s="238" t="s">
        <v>146</v>
      </c>
    </row>
    <row r="399" spans="1:65" s="2" customFormat="1" ht="24.2" customHeight="1">
      <c r="A399" s="35"/>
      <c r="B399" s="36"/>
      <c r="C399" s="187" t="s">
        <v>769</v>
      </c>
      <c r="D399" s="187" t="s">
        <v>148</v>
      </c>
      <c r="E399" s="188" t="s">
        <v>770</v>
      </c>
      <c r="F399" s="189" t="s">
        <v>771</v>
      </c>
      <c r="G399" s="190" t="s">
        <v>170</v>
      </c>
      <c r="H399" s="191">
        <v>28.61</v>
      </c>
      <c r="I399" s="192"/>
      <c r="J399" s="193">
        <f>ROUND(I399*H399,2)</f>
        <v>0</v>
      </c>
      <c r="K399" s="189" t="s">
        <v>152</v>
      </c>
      <c r="L399" s="40"/>
      <c r="M399" s="194" t="s">
        <v>1</v>
      </c>
      <c r="N399" s="195" t="s">
        <v>38</v>
      </c>
      <c r="O399" s="72"/>
      <c r="P399" s="196">
        <f>O399*H399</f>
        <v>0</v>
      </c>
      <c r="Q399" s="196">
        <v>0</v>
      </c>
      <c r="R399" s="196">
        <f>Q399*H399</f>
        <v>0</v>
      </c>
      <c r="S399" s="196">
        <v>0</v>
      </c>
      <c r="T399" s="197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198" t="s">
        <v>199</v>
      </c>
      <c r="AT399" s="198" t="s">
        <v>148</v>
      </c>
      <c r="AU399" s="198" t="s">
        <v>83</v>
      </c>
      <c r="AY399" s="18" t="s">
        <v>146</v>
      </c>
      <c r="BE399" s="199">
        <f>IF(N399="základní",J399,0)</f>
        <v>0</v>
      </c>
      <c r="BF399" s="199">
        <f>IF(N399="snížená",J399,0)</f>
        <v>0</v>
      </c>
      <c r="BG399" s="199">
        <f>IF(N399="zákl. přenesená",J399,0)</f>
        <v>0</v>
      </c>
      <c r="BH399" s="199">
        <f>IF(N399="sníž. přenesená",J399,0)</f>
        <v>0</v>
      </c>
      <c r="BI399" s="199">
        <f>IF(N399="nulová",J399,0)</f>
        <v>0</v>
      </c>
      <c r="BJ399" s="18" t="s">
        <v>81</v>
      </c>
      <c r="BK399" s="199">
        <f>ROUND(I399*H399,2)</f>
        <v>0</v>
      </c>
      <c r="BL399" s="18" t="s">
        <v>199</v>
      </c>
      <c r="BM399" s="198" t="s">
        <v>772</v>
      </c>
    </row>
    <row r="400" spans="1:65" s="2" customFormat="1" ht="19.5">
      <c r="A400" s="35"/>
      <c r="B400" s="36"/>
      <c r="C400" s="37"/>
      <c r="D400" s="200" t="s">
        <v>154</v>
      </c>
      <c r="E400" s="37"/>
      <c r="F400" s="201" t="s">
        <v>771</v>
      </c>
      <c r="G400" s="37"/>
      <c r="H400" s="37"/>
      <c r="I400" s="202"/>
      <c r="J400" s="37"/>
      <c r="K400" s="37"/>
      <c r="L400" s="40"/>
      <c r="M400" s="203"/>
      <c r="N400" s="204"/>
      <c r="O400" s="72"/>
      <c r="P400" s="72"/>
      <c r="Q400" s="72"/>
      <c r="R400" s="72"/>
      <c r="S400" s="72"/>
      <c r="T400" s="73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T400" s="18" t="s">
        <v>154</v>
      </c>
      <c r="AU400" s="18" t="s">
        <v>83</v>
      </c>
    </row>
    <row r="401" spans="1:65" s="2" customFormat="1" ht="11.25">
      <c r="A401" s="35"/>
      <c r="B401" s="36"/>
      <c r="C401" s="37"/>
      <c r="D401" s="205" t="s">
        <v>155</v>
      </c>
      <c r="E401" s="37"/>
      <c r="F401" s="206" t="s">
        <v>773</v>
      </c>
      <c r="G401" s="37"/>
      <c r="H401" s="37"/>
      <c r="I401" s="202"/>
      <c r="J401" s="37"/>
      <c r="K401" s="37"/>
      <c r="L401" s="40"/>
      <c r="M401" s="203"/>
      <c r="N401" s="204"/>
      <c r="O401" s="72"/>
      <c r="P401" s="72"/>
      <c r="Q401" s="72"/>
      <c r="R401" s="72"/>
      <c r="S401" s="72"/>
      <c r="T401" s="73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8" t="s">
        <v>155</v>
      </c>
      <c r="AU401" s="18" t="s">
        <v>83</v>
      </c>
    </row>
    <row r="402" spans="1:65" s="2" customFormat="1" ht="44.25" customHeight="1">
      <c r="A402" s="35"/>
      <c r="B402" s="36"/>
      <c r="C402" s="239" t="s">
        <v>353</v>
      </c>
      <c r="D402" s="239" t="s">
        <v>161</v>
      </c>
      <c r="E402" s="240" t="s">
        <v>774</v>
      </c>
      <c r="F402" s="241" t="s">
        <v>775</v>
      </c>
      <c r="G402" s="242" t="s">
        <v>170</v>
      </c>
      <c r="H402" s="243">
        <v>33.344999999999999</v>
      </c>
      <c r="I402" s="244"/>
      <c r="J402" s="245">
        <f>ROUND(I402*H402,2)</f>
        <v>0</v>
      </c>
      <c r="K402" s="241" t="s">
        <v>152</v>
      </c>
      <c r="L402" s="246"/>
      <c r="M402" s="247" t="s">
        <v>1</v>
      </c>
      <c r="N402" s="248" t="s">
        <v>38</v>
      </c>
      <c r="O402" s="72"/>
      <c r="P402" s="196">
        <f>O402*H402</f>
        <v>0</v>
      </c>
      <c r="Q402" s="196">
        <v>0</v>
      </c>
      <c r="R402" s="196">
        <f>Q402*H402</f>
        <v>0</v>
      </c>
      <c r="S402" s="196">
        <v>0</v>
      </c>
      <c r="T402" s="197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198" t="s">
        <v>281</v>
      </c>
      <c r="AT402" s="198" t="s">
        <v>161</v>
      </c>
      <c r="AU402" s="198" t="s">
        <v>83</v>
      </c>
      <c r="AY402" s="18" t="s">
        <v>146</v>
      </c>
      <c r="BE402" s="199">
        <f>IF(N402="základní",J402,0)</f>
        <v>0</v>
      </c>
      <c r="BF402" s="199">
        <f>IF(N402="snížená",J402,0)</f>
        <v>0</v>
      </c>
      <c r="BG402" s="199">
        <f>IF(N402="zákl. přenesená",J402,0)</f>
        <v>0</v>
      </c>
      <c r="BH402" s="199">
        <f>IF(N402="sníž. přenesená",J402,0)</f>
        <v>0</v>
      </c>
      <c r="BI402" s="199">
        <f>IF(N402="nulová",J402,0)</f>
        <v>0</v>
      </c>
      <c r="BJ402" s="18" t="s">
        <v>81</v>
      </c>
      <c r="BK402" s="199">
        <f>ROUND(I402*H402,2)</f>
        <v>0</v>
      </c>
      <c r="BL402" s="18" t="s">
        <v>199</v>
      </c>
      <c r="BM402" s="198" t="s">
        <v>776</v>
      </c>
    </row>
    <row r="403" spans="1:65" s="2" customFormat="1" ht="29.25">
      <c r="A403" s="35"/>
      <c r="B403" s="36"/>
      <c r="C403" s="37"/>
      <c r="D403" s="200" t="s">
        <v>154</v>
      </c>
      <c r="E403" s="37"/>
      <c r="F403" s="201" t="s">
        <v>775</v>
      </c>
      <c r="G403" s="37"/>
      <c r="H403" s="37"/>
      <c r="I403" s="202"/>
      <c r="J403" s="37"/>
      <c r="K403" s="37"/>
      <c r="L403" s="40"/>
      <c r="M403" s="203"/>
      <c r="N403" s="204"/>
      <c r="O403" s="72"/>
      <c r="P403" s="72"/>
      <c r="Q403" s="72"/>
      <c r="R403" s="72"/>
      <c r="S403" s="72"/>
      <c r="T403" s="73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154</v>
      </c>
      <c r="AU403" s="18" t="s">
        <v>83</v>
      </c>
    </row>
    <row r="404" spans="1:65" s="14" customFormat="1" ht="11.25">
      <c r="B404" s="217"/>
      <c r="C404" s="218"/>
      <c r="D404" s="200" t="s">
        <v>157</v>
      </c>
      <c r="E404" s="219" t="s">
        <v>1</v>
      </c>
      <c r="F404" s="220" t="s">
        <v>777</v>
      </c>
      <c r="G404" s="218"/>
      <c r="H404" s="221">
        <v>33.344999999999999</v>
      </c>
      <c r="I404" s="222"/>
      <c r="J404" s="218"/>
      <c r="K404" s="218"/>
      <c r="L404" s="223"/>
      <c r="M404" s="224"/>
      <c r="N404" s="225"/>
      <c r="O404" s="225"/>
      <c r="P404" s="225"/>
      <c r="Q404" s="225"/>
      <c r="R404" s="225"/>
      <c r="S404" s="225"/>
      <c r="T404" s="226"/>
      <c r="AT404" s="227" t="s">
        <v>157</v>
      </c>
      <c r="AU404" s="227" t="s">
        <v>83</v>
      </c>
      <c r="AV404" s="14" t="s">
        <v>83</v>
      </c>
      <c r="AW404" s="14" t="s">
        <v>30</v>
      </c>
      <c r="AX404" s="14" t="s">
        <v>73</v>
      </c>
      <c r="AY404" s="227" t="s">
        <v>146</v>
      </c>
    </row>
    <row r="405" spans="1:65" s="15" customFormat="1" ht="11.25">
      <c r="B405" s="228"/>
      <c r="C405" s="229"/>
      <c r="D405" s="200" t="s">
        <v>157</v>
      </c>
      <c r="E405" s="230" t="s">
        <v>1</v>
      </c>
      <c r="F405" s="231" t="s">
        <v>160</v>
      </c>
      <c r="G405" s="229"/>
      <c r="H405" s="232">
        <v>33.344999999999999</v>
      </c>
      <c r="I405" s="233"/>
      <c r="J405" s="229"/>
      <c r="K405" s="229"/>
      <c r="L405" s="234"/>
      <c r="M405" s="235"/>
      <c r="N405" s="236"/>
      <c r="O405" s="236"/>
      <c r="P405" s="236"/>
      <c r="Q405" s="236"/>
      <c r="R405" s="236"/>
      <c r="S405" s="236"/>
      <c r="T405" s="237"/>
      <c r="AT405" s="238" t="s">
        <v>157</v>
      </c>
      <c r="AU405" s="238" t="s">
        <v>83</v>
      </c>
      <c r="AV405" s="15" t="s">
        <v>153</v>
      </c>
      <c r="AW405" s="15" t="s">
        <v>30</v>
      </c>
      <c r="AX405" s="15" t="s">
        <v>81</v>
      </c>
      <c r="AY405" s="238" t="s">
        <v>146</v>
      </c>
    </row>
    <row r="406" spans="1:65" s="12" customFormat="1" ht="22.9" customHeight="1">
      <c r="B406" s="171"/>
      <c r="C406" s="172"/>
      <c r="D406" s="173" t="s">
        <v>72</v>
      </c>
      <c r="E406" s="185" t="s">
        <v>778</v>
      </c>
      <c r="F406" s="185" t="s">
        <v>779</v>
      </c>
      <c r="G406" s="172"/>
      <c r="H406" s="172"/>
      <c r="I406" s="175"/>
      <c r="J406" s="186">
        <f>BK406</f>
        <v>0</v>
      </c>
      <c r="K406" s="172"/>
      <c r="L406" s="177"/>
      <c r="M406" s="178"/>
      <c r="N406" s="179"/>
      <c r="O406" s="179"/>
      <c r="P406" s="180">
        <f>SUM(P407:P416)</f>
        <v>0</v>
      </c>
      <c r="Q406" s="179"/>
      <c r="R406" s="180">
        <f>SUM(R407:R416)</f>
        <v>0</v>
      </c>
      <c r="S406" s="179"/>
      <c r="T406" s="181">
        <f>SUM(T407:T416)</f>
        <v>0</v>
      </c>
      <c r="AR406" s="182" t="s">
        <v>83</v>
      </c>
      <c r="AT406" s="183" t="s">
        <v>72</v>
      </c>
      <c r="AU406" s="183" t="s">
        <v>81</v>
      </c>
      <c r="AY406" s="182" t="s">
        <v>146</v>
      </c>
      <c r="BK406" s="184">
        <f>SUM(BK407:BK416)</f>
        <v>0</v>
      </c>
    </row>
    <row r="407" spans="1:65" s="2" customFormat="1" ht="24.2" customHeight="1">
      <c r="A407" s="35"/>
      <c r="B407" s="36"/>
      <c r="C407" s="187" t="s">
        <v>780</v>
      </c>
      <c r="D407" s="187" t="s">
        <v>148</v>
      </c>
      <c r="E407" s="188" t="s">
        <v>781</v>
      </c>
      <c r="F407" s="189" t="s">
        <v>782</v>
      </c>
      <c r="G407" s="190" t="s">
        <v>170</v>
      </c>
      <c r="H407" s="191">
        <v>25.19</v>
      </c>
      <c r="I407" s="192"/>
      <c r="J407" s="193">
        <f>ROUND(I407*H407,2)</f>
        <v>0</v>
      </c>
      <c r="K407" s="189" t="s">
        <v>152</v>
      </c>
      <c r="L407" s="40"/>
      <c r="M407" s="194" t="s">
        <v>1</v>
      </c>
      <c r="N407" s="195" t="s">
        <v>38</v>
      </c>
      <c r="O407" s="72"/>
      <c r="P407" s="196">
        <f>O407*H407</f>
        <v>0</v>
      </c>
      <c r="Q407" s="196">
        <v>0</v>
      </c>
      <c r="R407" s="196">
        <f>Q407*H407</f>
        <v>0</v>
      </c>
      <c r="S407" s="196">
        <v>0</v>
      </c>
      <c r="T407" s="197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98" t="s">
        <v>199</v>
      </c>
      <c r="AT407" s="198" t="s">
        <v>148</v>
      </c>
      <c r="AU407" s="198" t="s">
        <v>83</v>
      </c>
      <c r="AY407" s="18" t="s">
        <v>146</v>
      </c>
      <c r="BE407" s="199">
        <f>IF(N407="základní",J407,0)</f>
        <v>0</v>
      </c>
      <c r="BF407" s="199">
        <f>IF(N407="snížená",J407,0)</f>
        <v>0</v>
      </c>
      <c r="BG407" s="199">
        <f>IF(N407="zákl. přenesená",J407,0)</f>
        <v>0</v>
      </c>
      <c r="BH407" s="199">
        <f>IF(N407="sníž. přenesená",J407,0)</f>
        <v>0</v>
      </c>
      <c r="BI407" s="199">
        <f>IF(N407="nulová",J407,0)</f>
        <v>0</v>
      </c>
      <c r="BJ407" s="18" t="s">
        <v>81</v>
      </c>
      <c r="BK407" s="199">
        <f>ROUND(I407*H407,2)</f>
        <v>0</v>
      </c>
      <c r="BL407" s="18" t="s">
        <v>199</v>
      </c>
      <c r="BM407" s="198" t="s">
        <v>783</v>
      </c>
    </row>
    <row r="408" spans="1:65" s="2" customFormat="1" ht="19.5">
      <c r="A408" s="35"/>
      <c r="B408" s="36"/>
      <c r="C408" s="37"/>
      <c r="D408" s="200" t="s">
        <v>154</v>
      </c>
      <c r="E408" s="37"/>
      <c r="F408" s="201" t="s">
        <v>782</v>
      </c>
      <c r="G408" s="37"/>
      <c r="H408" s="37"/>
      <c r="I408" s="202"/>
      <c r="J408" s="37"/>
      <c r="K408" s="37"/>
      <c r="L408" s="40"/>
      <c r="M408" s="203"/>
      <c r="N408" s="204"/>
      <c r="O408" s="72"/>
      <c r="P408" s="72"/>
      <c r="Q408" s="72"/>
      <c r="R408" s="72"/>
      <c r="S408" s="72"/>
      <c r="T408" s="73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154</v>
      </c>
      <c r="AU408" s="18" t="s">
        <v>83</v>
      </c>
    </row>
    <row r="409" spans="1:65" s="2" customFormat="1" ht="11.25">
      <c r="A409" s="35"/>
      <c r="B409" s="36"/>
      <c r="C409" s="37"/>
      <c r="D409" s="205" t="s">
        <v>155</v>
      </c>
      <c r="E409" s="37"/>
      <c r="F409" s="206" t="s">
        <v>784</v>
      </c>
      <c r="G409" s="37"/>
      <c r="H409" s="37"/>
      <c r="I409" s="202"/>
      <c r="J409" s="37"/>
      <c r="K409" s="37"/>
      <c r="L409" s="40"/>
      <c r="M409" s="203"/>
      <c r="N409" s="204"/>
      <c r="O409" s="72"/>
      <c r="P409" s="72"/>
      <c r="Q409" s="72"/>
      <c r="R409" s="72"/>
      <c r="S409" s="72"/>
      <c r="T409" s="73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8" t="s">
        <v>155</v>
      </c>
      <c r="AU409" s="18" t="s">
        <v>83</v>
      </c>
    </row>
    <row r="410" spans="1:65" s="13" customFormat="1" ht="11.25">
      <c r="B410" s="207"/>
      <c r="C410" s="208"/>
      <c r="D410" s="200" t="s">
        <v>157</v>
      </c>
      <c r="E410" s="209" t="s">
        <v>1</v>
      </c>
      <c r="F410" s="210" t="s">
        <v>785</v>
      </c>
      <c r="G410" s="208"/>
      <c r="H410" s="209" t="s">
        <v>1</v>
      </c>
      <c r="I410" s="211"/>
      <c r="J410" s="208"/>
      <c r="K410" s="208"/>
      <c r="L410" s="212"/>
      <c r="M410" s="213"/>
      <c r="N410" s="214"/>
      <c r="O410" s="214"/>
      <c r="P410" s="214"/>
      <c r="Q410" s="214"/>
      <c r="R410" s="214"/>
      <c r="S410" s="214"/>
      <c r="T410" s="215"/>
      <c r="AT410" s="216" t="s">
        <v>157</v>
      </c>
      <c r="AU410" s="216" t="s">
        <v>83</v>
      </c>
      <c r="AV410" s="13" t="s">
        <v>81</v>
      </c>
      <c r="AW410" s="13" t="s">
        <v>30</v>
      </c>
      <c r="AX410" s="13" t="s">
        <v>73</v>
      </c>
      <c r="AY410" s="216" t="s">
        <v>146</v>
      </c>
    </row>
    <row r="411" spans="1:65" s="14" customFormat="1" ht="11.25">
      <c r="B411" s="217"/>
      <c r="C411" s="218"/>
      <c r="D411" s="200" t="s">
        <v>157</v>
      </c>
      <c r="E411" s="219" t="s">
        <v>1</v>
      </c>
      <c r="F411" s="220" t="s">
        <v>786</v>
      </c>
      <c r="G411" s="218"/>
      <c r="H411" s="221">
        <v>25.19</v>
      </c>
      <c r="I411" s="222"/>
      <c r="J411" s="218"/>
      <c r="K411" s="218"/>
      <c r="L411" s="223"/>
      <c r="M411" s="224"/>
      <c r="N411" s="225"/>
      <c r="O411" s="225"/>
      <c r="P411" s="225"/>
      <c r="Q411" s="225"/>
      <c r="R411" s="225"/>
      <c r="S411" s="225"/>
      <c r="T411" s="226"/>
      <c r="AT411" s="227" t="s">
        <v>157</v>
      </c>
      <c r="AU411" s="227" t="s">
        <v>83</v>
      </c>
      <c r="AV411" s="14" t="s">
        <v>83</v>
      </c>
      <c r="AW411" s="14" t="s">
        <v>30</v>
      </c>
      <c r="AX411" s="14" t="s">
        <v>73</v>
      </c>
      <c r="AY411" s="227" t="s">
        <v>146</v>
      </c>
    </row>
    <row r="412" spans="1:65" s="15" customFormat="1" ht="11.25">
      <c r="B412" s="228"/>
      <c r="C412" s="229"/>
      <c r="D412" s="200" t="s">
        <v>157</v>
      </c>
      <c r="E412" s="230" t="s">
        <v>1</v>
      </c>
      <c r="F412" s="231" t="s">
        <v>160</v>
      </c>
      <c r="G412" s="229"/>
      <c r="H412" s="232">
        <v>25.19</v>
      </c>
      <c r="I412" s="233"/>
      <c r="J412" s="229"/>
      <c r="K412" s="229"/>
      <c r="L412" s="234"/>
      <c r="M412" s="235"/>
      <c r="N412" s="236"/>
      <c r="O412" s="236"/>
      <c r="P412" s="236"/>
      <c r="Q412" s="236"/>
      <c r="R412" s="236"/>
      <c r="S412" s="236"/>
      <c r="T412" s="237"/>
      <c r="AT412" s="238" t="s">
        <v>157</v>
      </c>
      <c r="AU412" s="238" t="s">
        <v>83</v>
      </c>
      <c r="AV412" s="15" t="s">
        <v>153</v>
      </c>
      <c r="AW412" s="15" t="s">
        <v>30</v>
      </c>
      <c r="AX412" s="15" t="s">
        <v>81</v>
      </c>
      <c r="AY412" s="238" t="s">
        <v>146</v>
      </c>
    </row>
    <row r="413" spans="1:65" s="2" customFormat="1" ht="24.2" customHeight="1">
      <c r="A413" s="35"/>
      <c r="B413" s="36"/>
      <c r="C413" s="239" t="s">
        <v>358</v>
      </c>
      <c r="D413" s="239" t="s">
        <v>161</v>
      </c>
      <c r="E413" s="240" t="s">
        <v>787</v>
      </c>
      <c r="F413" s="241" t="s">
        <v>788</v>
      </c>
      <c r="G413" s="242" t="s">
        <v>170</v>
      </c>
      <c r="H413" s="243">
        <v>26.45</v>
      </c>
      <c r="I413" s="244"/>
      <c r="J413" s="245">
        <f>ROUND(I413*H413,2)</f>
        <v>0</v>
      </c>
      <c r="K413" s="241" t="s">
        <v>152</v>
      </c>
      <c r="L413" s="246"/>
      <c r="M413" s="247" t="s">
        <v>1</v>
      </c>
      <c r="N413" s="248" t="s">
        <v>38</v>
      </c>
      <c r="O413" s="72"/>
      <c r="P413" s="196">
        <f>O413*H413</f>
        <v>0</v>
      </c>
      <c r="Q413" s="196">
        <v>0</v>
      </c>
      <c r="R413" s="196">
        <f>Q413*H413</f>
        <v>0</v>
      </c>
      <c r="S413" s="196">
        <v>0</v>
      </c>
      <c r="T413" s="197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98" t="s">
        <v>281</v>
      </c>
      <c r="AT413" s="198" t="s">
        <v>161</v>
      </c>
      <c r="AU413" s="198" t="s">
        <v>83</v>
      </c>
      <c r="AY413" s="18" t="s">
        <v>146</v>
      </c>
      <c r="BE413" s="199">
        <f>IF(N413="základní",J413,0)</f>
        <v>0</v>
      </c>
      <c r="BF413" s="199">
        <f>IF(N413="snížená",J413,0)</f>
        <v>0</v>
      </c>
      <c r="BG413" s="199">
        <f>IF(N413="zákl. přenesená",J413,0)</f>
        <v>0</v>
      </c>
      <c r="BH413" s="199">
        <f>IF(N413="sníž. přenesená",J413,0)</f>
        <v>0</v>
      </c>
      <c r="BI413" s="199">
        <f>IF(N413="nulová",J413,0)</f>
        <v>0</v>
      </c>
      <c r="BJ413" s="18" t="s">
        <v>81</v>
      </c>
      <c r="BK413" s="199">
        <f>ROUND(I413*H413,2)</f>
        <v>0</v>
      </c>
      <c r="BL413" s="18" t="s">
        <v>199</v>
      </c>
      <c r="BM413" s="198" t="s">
        <v>789</v>
      </c>
    </row>
    <row r="414" spans="1:65" s="2" customFormat="1" ht="19.5">
      <c r="A414" s="35"/>
      <c r="B414" s="36"/>
      <c r="C414" s="37"/>
      <c r="D414" s="200" t="s">
        <v>154</v>
      </c>
      <c r="E414" s="37"/>
      <c r="F414" s="201" t="s">
        <v>788</v>
      </c>
      <c r="G414" s="37"/>
      <c r="H414" s="37"/>
      <c r="I414" s="202"/>
      <c r="J414" s="37"/>
      <c r="K414" s="37"/>
      <c r="L414" s="40"/>
      <c r="M414" s="203"/>
      <c r="N414" s="204"/>
      <c r="O414" s="72"/>
      <c r="P414" s="72"/>
      <c r="Q414" s="72"/>
      <c r="R414" s="72"/>
      <c r="S414" s="72"/>
      <c r="T414" s="73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8" t="s">
        <v>154</v>
      </c>
      <c r="AU414" s="18" t="s">
        <v>83</v>
      </c>
    </row>
    <row r="415" spans="1:65" s="14" customFormat="1" ht="11.25">
      <c r="B415" s="217"/>
      <c r="C415" s="218"/>
      <c r="D415" s="200" t="s">
        <v>157</v>
      </c>
      <c r="E415" s="219" t="s">
        <v>1</v>
      </c>
      <c r="F415" s="220" t="s">
        <v>790</v>
      </c>
      <c r="G415" s="218"/>
      <c r="H415" s="221">
        <v>26.45</v>
      </c>
      <c r="I415" s="222"/>
      <c r="J415" s="218"/>
      <c r="K415" s="218"/>
      <c r="L415" s="223"/>
      <c r="M415" s="224"/>
      <c r="N415" s="225"/>
      <c r="O415" s="225"/>
      <c r="P415" s="225"/>
      <c r="Q415" s="225"/>
      <c r="R415" s="225"/>
      <c r="S415" s="225"/>
      <c r="T415" s="226"/>
      <c r="AT415" s="227" t="s">
        <v>157</v>
      </c>
      <c r="AU415" s="227" t="s">
        <v>83</v>
      </c>
      <c r="AV415" s="14" t="s">
        <v>83</v>
      </c>
      <c r="AW415" s="14" t="s">
        <v>30</v>
      </c>
      <c r="AX415" s="14" t="s">
        <v>73</v>
      </c>
      <c r="AY415" s="227" t="s">
        <v>146</v>
      </c>
    </row>
    <row r="416" spans="1:65" s="15" customFormat="1" ht="11.25">
      <c r="B416" s="228"/>
      <c r="C416" s="229"/>
      <c r="D416" s="200" t="s">
        <v>157</v>
      </c>
      <c r="E416" s="230" t="s">
        <v>1</v>
      </c>
      <c r="F416" s="231" t="s">
        <v>160</v>
      </c>
      <c r="G416" s="229"/>
      <c r="H416" s="232">
        <v>26.45</v>
      </c>
      <c r="I416" s="233"/>
      <c r="J416" s="229"/>
      <c r="K416" s="229"/>
      <c r="L416" s="234"/>
      <c r="M416" s="235"/>
      <c r="N416" s="236"/>
      <c r="O416" s="236"/>
      <c r="P416" s="236"/>
      <c r="Q416" s="236"/>
      <c r="R416" s="236"/>
      <c r="S416" s="236"/>
      <c r="T416" s="237"/>
      <c r="AT416" s="238" t="s">
        <v>157</v>
      </c>
      <c r="AU416" s="238" t="s">
        <v>83</v>
      </c>
      <c r="AV416" s="15" t="s">
        <v>153</v>
      </c>
      <c r="AW416" s="15" t="s">
        <v>30</v>
      </c>
      <c r="AX416" s="15" t="s">
        <v>81</v>
      </c>
      <c r="AY416" s="238" t="s">
        <v>146</v>
      </c>
    </row>
    <row r="417" spans="1:65" s="12" customFormat="1" ht="22.9" customHeight="1">
      <c r="B417" s="171"/>
      <c r="C417" s="172"/>
      <c r="D417" s="173" t="s">
        <v>72</v>
      </c>
      <c r="E417" s="185" t="s">
        <v>791</v>
      </c>
      <c r="F417" s="185" t="s">
        <v>792</v>
      </c>
      <c r="G417" s="172"/>
      <c r="H417" s="172"/>
      <c r="I417" s="175"/>
      <c r="J417" s="186">
        <f>BK417</f>
        <v>0</v>
      </c>
      <c r="K417" s="172"/>
      <c r="L417" s="177"/>
      <c r="M417" s="178"/>
      <c r="N417" s="179"/>
      <c r="O417" s="179"/>
      <c r="P417" s="180">
        <f>SUM(P418:P478)</f>
        <v>0</v>
      </c>
      <c r="Q417" s="179"/>
      <c r="R417" s="180">
        <f>SUM(R418:R478)</f>
        <v>0</v>
      </c>
      <c r="S417" s="179"/>
      <c r="T417" s="181">
        <f>SUM(T418:T478)</f>
        <v>0</v>
      </c>
      <c r="AR417" s="182" t="s">
        <v>83</v>
      </c>
      <c r="AT417" s="183" t="s">
        <v>72</v>
      </c>
      <c r="AU417" s="183" t="s">
        <v>81</v>
      </c>
      <c r="AY417" s="182" t="s">
        <v>146</v>
      </c>
      <c r="BK417" s="184">
        <f>SUM(BK418:BK478)</f>
        <v>0</v>
      </c>
    </row>
    <row r="418" spans="1:65" s="2" customFormat="1" ht="16.5" customHeight="1">
      <c r="A418" s="35"/>
      <c r="B418" s="36"/>
      <c r="C418" s="187" t="s">
        <v>793</v>
      </c>
      <c r="D418" s="187" t="s">
        <v>148</v>
      </c>
      <c r="E418" s="188" t="s">
        <v>794</v>
      </c>
      <c r="F418" s="189" t="s">
        <v>795</v>
      </c>
      <c r="G418" s="190" t="s">
        <v>327</v>
      </c>
      <c r="H418" s="191">
        <v>4</v>
      </c>
      <c r="I418" s="192"/>
      <c r="J418" s="193">
        <f>ROUND(I418*H418,2)</f>
        <v>0</v>
      </c>
      <c r="K418" s="189" t="s">
        <v>152</v>
      </c>
      <c r="L418" s="40"/>
      <c r="M418" s="194" t="s">
        <v>1</v>
      </c>
      <c r="N418" s="195" t="s">
        <v>38</v>
      </c>
      <c r="O418" s="72"/>
      <c r="P418" s="196">
        <f>O418*H418</f>
        <v>0</v>
      </c>
      <c r="Q418" s="196">
        <v>0</v>
      </c>
      <c r="R418" s="196">
        <f>Q418*H418</f>
        <v>0</v>
      </c>
      <c r="S418" s="196">
        <v>0</v>
      </c>
      <c r="T418" s="197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198" t="s">
        <v>199</v>
      </c>
      <c r="AT418" s="198" t="s">
        <v>148</v>
      </c>
      <c r="AU418" s="198" t="s">
        <v>83</v>
      </c>
      <c r="AY418" s="18" t="s">
        <v>146</v>
      </c>
      <c r="BE418" s="199">
        <f>IF(N418="základní",J418,0)</f>
        <v>0</v>
      </c>
      <c r="BF418" s="199">
        <f>IF(N418="snížená",J418,0)</f>
        <v>0</v>
      </c>
      <c r="BG418" s="199">
        <f>IF(N418="zákl. přenesená",J418,0)</f>
        <v>0</v>
      </c>
      <c r="BH418" s="199">
        <f>IF(N418="sníž. přenesená",J418,0)</f>
        <v>0</v>
      </c>
      <c r="BI418" s="199">
        <f>IF(N418="nulová",J418,0)</f>
        <v>0</v>
      </c>
      <c r="BJ418" s="18" t="s">
        <v>81</v>
      </c>
      <c r="BK418" s="199">
        <f>ROUND(I418*H418,2)</f>
        <v>0</v>
      </c>
      <c r="BL418" s="18" t="s">
        <v>199</v>
      </c>
      <c r="BM418" s="198" t="s">
        <v>796</v>
      </c>
    </row>
    <row r="419" spans="1:65" s="2" customFormat="1" ht="11.25">
      <c r="A419" s="35"/>
      <c r="B419" s="36"/>
      <c r="C419" s="37"/>
      <c r="D419" s="200" t="s">
        <v>154</v>
      </c>
      <c r="E419" s="37"/>
      <c r="F419" s="201" t="s">
        <v>795</v>
      </c>
      <c r="G419" s="37"/>
      <c r="H419" s="37"/>
      <c r="I419" s="202"/>
      <c r="J419" s="37"/>
      <c r="K419" s="37"/>
      <c r="L419" s="40"/>
      <c r="M419" s="203"/>
      <c r="N419" s="204"/>
      <c r="O419" s="72"/>
      <c r="P419" s="72"/>
      <c r="Q419" s="72"/>
      <c r="R419" s="72"/>
      <c r="S419" s="72"/>
      <c r="T419" s="73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8" t="s">
        <v>154</v>
      </c>
      <c r="AU419" s="18" t="s">
        <v>83</v>
      </c>
    </row>
    <row r="420" spans="1:65" s="2" customFormat="1" ht="11.25">
      <c r="A420" s="35"/>
      <c r="B420" s="36"/>
      <c r="C420" s="37"/>
      <c r="D420" s="205" t="s">
        <v>155</v>
      </c>
      <c r="E420" s="37"/>
      <c r="F420" s="206" t="s">
        <v>797</v>
      </c>
      <c r="G420" s="37"/>
      <c r="H420" s="37"/>
      <c r="I420" s="202"/>
      <c r="J420" s="37"/>
      <c r="K420" s="37"/>
      <c r="L420" s="40"/>
      <c r="M420" s="203"/>
      <c r="N420" s="204"/>
      <c r="O420" s="72"/>
      <c r="P420" s="72"/>
      <c r="Q420" s="72"/>
      <c r="R420" s="72"/>
      <c r="S420" s="72"/>
      <c r="T420" s="73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T420" s="18" t="s">
        <v>155</v>
      </c>
      <c r="AU420" s="18" t="s">
        <v>83</v>
      </c>
    </row>
    <row r="421" spans="1:65" s="2" customFormat="1" ht="16.5" customHeight="1">
      <c r="A421" s="35"/>
      <c r="B421" s="36"/>
      <c r="C421" s="187" t="s">
        <v>363</v>
      </c>
      <c r="D421" s="187" t="s">
        <v>148</v>
      </c>
      <c r="E421" s="188" t="s">
        <v>798</v>
      </c>
      <c r="F421" s="189" t="s">
        <v>799</v>
      </c>
      <c r="G421" s="190" t="s">
        <v>327</v>
      </c>
      <c r="H421" s="191">
        <v>1</v>
      </c>
      <c r="I421" s="192"/>
      <c r="J421" s="193">
        <f>ROUND(I421*H421,2)</f>
        <v>0</v>
      </c>
      <c r="K421" s="189" t="s">
        <v>152</v>
      </c>
      <c r="L421" s="40"/>
      <c r="M421" s="194" t="s">
        <v>1</v>
      </c>
      <c r="N421" s="195" t="s">
        <v>38</v>
      </c>
      <c r="O421" s="72"/>
      <c r="P421" s="196">
        <f>O421*H421</f>
        <v>0</v>
      </c>
      <c r="Q421" s="196">
        <v>0</v>
      </c>
      <c r="R421" s="196">
        <f>Q421*H421</f>
        <v>0</v>
      </c>
      <c r="S421" s="196">
        <v>0</v>
      </c>
      <c r="T421" s="197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198" t="s">
        <v>199</v>
      </c>
      <c r="AT421" s="198" t="s">
        <v>148</v>
      </c>
      <c r="AU421" s="198" t="s">
        <v>83</v>
      </c>
      <c r="AY421" s="18" t="s">
        <v>146</v>
      </c>
      <c r="BE421" s="199">
        <f>IF(N421="základní",J421,0)</f>
        <v>0</v>
      </c>
      <c r="BF421" s="199">
        <f>IF(N421="snížená",J421,0)</f>
        <v>0</v>
      </c>
      <c r="BG421" s="199">
        <f>IF(N421="zákl. přenesená",J421,0)</f>
        <v>0</v>
      </c>
      <c r="BH421" s="199">
        <f>IF(N421="sníž. přenesená",J421,0)</f>
        <v>0</v>
      </c>
      <c r="BI421" s="199">
        <f>IF(N421="nulová",J421,0)</f>
        <v>0</v>
      </c>
      <c r="BJ421" s="18" t="s">
        <v>81</v>
      </c>
      <c r="BK421" s="199">
        <f>ROUND(I421*H421,2)</f>
        <v>0</v>
      </c>
      <c r="BL421" s="18" t="s">
        <v>199</v>
      </c>
      <c r="BM421" s="198" t="s">
        <v>800</v>
      </c>
    </row>
    <row r="422" spans="1:65" s="2" customFormat="1" ht="11.25">
      <c r="A422" s="35"/>
      <c r="B422" s="36"/>
      <c r="C422" s="37"/>
      <c r="D422" s="200" t="s">
        <v>154</v>
      </c>
      <c r="E422" s="37"/>
      <c r="F422" s="201" t="s">
        <v>799</v>
      </c>
      <c r="G422" s="37"/>
      <c r="H422" s="37"/>
      <c r="I422" s="202"/>
      <c r="J422" s="37"/>
      <c r="K422" s="37"/>
      <c r="L422" s="40"/>
      <c r="M422" s="203"/>
      <c r="N422" s="204"/>
      <c r="O422" s="72"/>
      <c r="P422" s="72"/>
      <c r="Q422" s="72"/>
      <c r="R422" s="72"/>
      <c r="S422" s="72"/>
      <c r="T422" s="73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8" t="s">
        <v>154</v>
      </c>
      <c r="AU422" s="18" t="s">
        <v>83</v>
      </c>
    </row>
    <row r="423" spans="1:65" s="2" customFormat="1" ht="11.25">
      <c r="A423" s="35"/>
      <c r="B423" s="36"/>
      <c r="C423" s="37"/>
      <c r="D423" s="205" t="s">
        <v>155</v>
      </c>
      <c r="E423" s="37"/>
      <c r="F423" s="206" t="s">
        <v>801</v>
      </c>
      <c r="G423" s="37"/>
      <c r="H423" s="37"/>
      <c r="I423" s="202"/>
      <c r="J423" s="37"/>
      <c r="K423" s="37"/>
      <c r="L423" s="40"/>
      <c r="M423" s="203"/>
      <c r="N423" s="204"/>
      <c r="O423" s="72"/>
      <c r="P423" s="72"/>
      <c r="Q423" s="72"/>
      <c r="R423" s="72"/>
      <c r="S423" s="72"/>
      <c r="T423" s="73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155</v>
      </c>
      <c r="AU423" s="18" t="s">
        <v>83</v>
      </c>
    </row>
    <row r="424" spans="1:65" s="2" customFormat="1" ht="21.75" customHeight="1">
      <c r="A424" s="35"/>
      <c r="B424" s="36"/>
      <c r="C424" s="187" t="s">
        <v>802</v>
      </c>
      <c r="D424" s="187" t="s">
        <v>148</v>
      </c>
      <c r="E424" s="188" t="s">
        <v>803</v>
      </c>
      <c r="F424" s="189" t="s">
        <v>804</v>
      </c>
      <c r="G424" s="190" t="s">
        <v>320</v>
      </c>
      <c r="H424" s="191">
        <v>25.5</v>
      </c>
      <c r="I424" s="192"/>
      <c r="J424" s="193">
        <f>ROUND(I424*H424,2)</f>
        <v>0</v>
      </c>
      <c r="K424" s="189" t="s">
        <v>152</v>
      </c>
      <c r="L424" s="40"/>
      <c r="M424" s="194" t="s">
        <v>1</v>
      </c>
      <c r="N424" s="195" t="s">
        <v>38</v>
      </c>
      <c r="O424" s="72"/>
      <c r="P424" s="196">
        <f>O424*H424</f>
        <v>0</v>
      </c>
      <c r="Q424" s="196">
        <v>0</v>
      </c>
      <c r="R424" s="196">
        <f>Q424*H424</f>
        <v>0</v>
      </c>
      <c r="S424" s="196">
        <v>0</v>
      </c>
      <c r="T424" s="197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198" t="s">
        <v>199</v>
      </c>
      <c r="AT424" s="198" t="s">
        <v>148</v>
      </c>
      <c r="AU424" s="198" t="s">
        <v>83</v>
      </c>
      <c r="AY424" s="18" t="s">
        <v>146</v>
      </c>
      <c r="BE424" s="199">
        <f>IF(N424="základní",J424,0)</f>
        <v>0</v>
      </c>
      <c r="BF424" s="199">
        <f>IF(N424="snížená",J424,0)</f>
        <v>0</v>
      </c>
      <c r="BG424" s="199">
        <f>IF(N424="zákl. přenesená",J424,0)</f>
        <v>0</v>
      </c>
      <c r="BH424" s="199">
        <f>IF(N424="sníž. přenesená",J424,0)</f>
        <v>0</v>
      </c>
      <c r="BI424" s="199">
        <f>IF(N424="nulová",J424,0)</f>
        <v>0</v>
      </c>
      <c r="BJ424" s="18" t="s">
        <v>81</v>
      </c>
      <c r="BK424" s="199">
        <f>ROUND(I424*H424,2)</f>
        <v>0</v>
      </c>
      <c r="BL424" s="18" t="s">
        <v>199</v>
      </c>
      <c r="BM424" s="198" t="s">
        <v>805</v>
      </c>
    </row>
    <row r="425" spans="1:65" s="2" customFormat="1" ht="11.25">
      <c r="A425" s="35"/>
      <c r="B425" s="36"/>
      <c r="C425" s="37"/>
      <c r="D425" s="200" t="s">
        <v>154</v>
      </c>
      <c r="E425" s="37"/>
      <c r="F425" s="201" t="s">
        <v>804</v>
      </c>
      <c r="G425" s="37"/>
      <c r="H425" s="37"/>
      <c r="I425" s="202"/>
      <c r="J425" s="37"/>
      <c r="K425" s="37"/>
      <c r="L425" s="40"/>
      <c r="M425" s="203"/>
      <c r="N425" s="204"/>
      <c r="O425" s="72"/>
      <c r="P425" s="72"/>
      <c r="Q425" s="72"/>
      <c r="R425" s="72"/>
      <c r="S425" s="72"/>
      <c r="T425" s="73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8" t="s">
        <v>154</v>
      </c>
      <c r="AU425" s="18" t="s">
        <v>83</v>
      </c>
    </row>
    <row r="426" spans="1:65" s="2" customFormat="1" ht="11.25">
      <c r="A426" s="35"/>
      <c r="B426" s="36"/>
      <c r="C426" s="37"/>
      <c r="D426" s="205" t="s">
        <v>155</v>
      </c>
      <c r="E426" s="37"/>
      <c r="F426" s="206" t="s">
        <v>806</v>
      </c>
      <c r="G426" s="37"/>
      <c r="H426" s="37"/>
      <c r="I426" s="202"/>
      <c r="J426" s="37"/>
      <c r="K426" s="37"/>
      <c r="L426" s="40"/>
      <c r="M426" s="203"/>
      <c r="N426" s="204"/>
      <c r="O426" s="72"/>
      <c r="P426" s="72"/>
      <c r="Q426" s="72"/>
      <c r="R426" s="72"/>
      <c r="S426" s="72"/>
      <c r="T426" s="73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T426" s="18" t="s">
        <v>155</v>
      </c>
      <c r="AU426" s="18" t="s">
        <v>83</v>
      </c>
    </row>
    <row r="427" spans="1:65" s="13" customFormat="1" ht="11.25">
      <c r="B427" s="207"/>
      <c r="C427" s="208"/>
      <c r="D427" s="200" t="s">
        <v>157</v>
      </c>
      <c r="E427" s="209" t="s">
        <v>1</v>
      </c>
      <c r="F427" s="210" t="s">
        <v>807</v>
      </c>
      <c r="G427" s="208"/>
      <c r="H427" s="209" t="s">
        <v>1</v>
      </c>
      <c r="I427" s="211"/>
      <c r="J427" s="208"/>
      <c r="K427" s="208"/>
      <c r="L427" s="212"/>
      <c r="M427" s="213"/>
      <c r="N427" s="214"/>
      <c r="O427" s="214"/>
      <c r="P427" s="214"/>
      <c r="Q427" s="214"/>
      <c r="R427" s="214"/>
      <c r="S427" s="214"/>
      <c r="T427" s="215"/>
      <c r="AT427" s="216" t="s">
        <v>157</v>
      </c>
      <c r="AU427" s="216" t="s">
        <v>83</v>
      </c>
      <c r="AV427" s="13" t="s">
        <v>81</v>
      </c>
      <c r="AW427" s="13" t="s">
        <v>30</v>
      </c>
      <c r="AX427" s="13" t="s">
        <v>73</v>
      </c>
      <c r="AY427" s="216" t="s">
        <v>146</v>
      </c>
    </row>
    <row r="428" spans="1:65" s="14" customFormat="1" ht="11.25">
      <c r="B428" s="217"/>
      <c r="C428" s="218"/>
      <c r="D428" s="200" t="s">
        <v>157</v>
      </c>
      <c r="E428" s="219" t="s">
        <v>1</v>
      </c>
      <c r="F428" s="220" t="s">
        <v>808</v>
      </c>
      <c r="G428" s="218"/>
      <c r="H428" s="221">
        <v>10</v>
      </c>
      <c r="I428" s="222"/>
      <c r="J428" s="218"/>
      <c r="K428" s="218"/>
      <c r="L428" s="223"/>
      <c r="M428" s="224"/>
      <c r="N428" s="225"/>
      <c r="O428" s="225"/>
      <c r="P428" s="225"/>
      <c r="Q428" s="225"/>
      <c r="R428" s="225"/>
      <c r="S428" s="225"/>
      <c r="T428" s="226"/>
      <c r="AT428" s="227" t="s">
        <v>157</v>
      </c>
      <c r="AU428" s="227" t="s">
        <v>83</v>
      </c>
      <c r="AV428" s="14" t="s">
        <v>83</v>
      </c>
      <c r="AW428" s="14" t="s">
        <v>30</v>
      </c>
      <c r="AX428" s="14" t="s">
        <v>73</v>
      </c>
      <c r="AY428" s="227" t="s">
        <v>146</v>
      </c>
    </row>
    <row r="429" spans="1:65" s="13" customFormat="1" ht="11.25">
      <c r="B429" s="207"/>
      <c r="C429" s="208"/>
      <c r="D429" s="200" t="s">
        <v>157</v>
      </c>
      <c r="E429" s="209" t="s">
        <v>1</v>
      </c>
      <c r="F429" s="210" t="s">
        <v>809</v>
      </c>
      <c r="G429" s="208"/>
      <c r="H429" s="209" t="s">
        <v>1</v>
      </c>
      <c r="I429" s="211"/>
      <c r="J429" s="208"/>
      <c r="K429" s="208"/>
      <c r="L429" s="212"/>
      <c r="M429" s="213"/>
      <c r="N429" s="214"/>
      <c r="O429" s="214"/>
      <c r="P429" s="214"/>
      <c r="Q429" s="214"/>
      <c r="R429" s="214"/>
      <c r="S429" s="214"/>
      <c r="T429" s="215"/>
      <c r="AT429" s="216" t="s">
        <v>157</v>
      </c>
      <c r="AU429" s="216" t="s">
        <v>83</v>
      </c>
      <c r="AV429" s="13" t="s">
        <v>81</v>
      </c>
      <c r="AW429" s="13" t="s">
        <v>30</v>
      </c>
      <c r="AX429" s="13" t="s">
        <v>73</v>
      </c>
      <c r="AY429" s="216" t="s">
        <v>146</v>
      </c>
    </row>
    <row r="430" spans="1:65" s="14" customFormat="1" ht="11.25">
      <c r="B430" s="217"/>
      <c r="C430" s="218"/>
      <c r="D430" s="200" t="s">
        <v>157</v>
      </c>
      <c r="E430" s="219" t="s">
        <v>1</v>
      </c>
      <c r="F430" s="220" t="s">
        <v>810</v>
      </c>
      <c r="G430" s="218"/>
      <c r="H430" s="221">
        <v>10.5</v>
      </c>
      <c r="I430" s="222"/>
      <c r="J430" s="218"/>
      <c r="K430" s="218"/>
      <c r="L430" s="223"/>
      <c r="M430" s="224"/>
      <c r="N430" s="225"/>
      <c r="O430" s="225"/>
      <c r="P430" s="225"/>
      <c r="Q430" s="225"/>
      <c r="R430" s="225"/>
      <c r="S430" s="225"/>
      <c r="T430" s="226"/>
      <c r="AT430" s="227" t="s">
        <v>157</v>
      </c>
      <c r="AU430" s="227" t="s">
        <v>83</v>
      </c>
      <c r="AV430" s="14" t="s">
        <v>83</v>
      </c>
      <c r="AW430" s="14" t="s">
        <v>30</v>
      </c>
      <c r="AX430" s="14" t="s">
        <v>73</v>
      </c>
      <c r="AY430" s="227" t="s">
        <v>146</v>
      </c>
    </row>
    <row r="431" spans="1:65" s="13" customFormat="1" ht="11.25">
      <c r="B431" s="207"/>
      <c r="C431" s="208"/>
      <c r="D431" s="200" t="s">
        <v>157</v>
      </c>
      <c r="E431" s="209" t="s">
        <v>1</v>
      </c>
      <c r="F431" s="210" t="s">
        <v>811</v>
      </c>
      <c r="G431" s="208"/>
      <c r="H431" s="209" t="s">
        <v>1</v>
      </c>
      <c r="I431" s="211"/>
      <c r="J431" s="208"/>
      <c r="K431" s="208"/>
      <c r="L431" s="212"/>
      <c r="M431" s="213"/>
      <c r="N431" s="214"/>
      <c r="O431" s="214"/>
      <c r="P431" s="214"/>
      <c r="Q431" s="214"/>
      <c r="R431" s="214"/>
      <c r="S431" s="214"/>
      <c r="T431" s="215"/>
      <c r="AT431" s="216" t="s">
        <v>157</v>
      </c>
      <c r="AU431" s="216" t="s">
        <v>83</v>
      </c>
      <c r="AV431" s="13" t="s">
        <v>81</v>
      </c>
      <c r="AW431" s="13" t="s">
        <v>30</v>
      </c>
      <c r="AX431" s="13" t="s">
        <v>73</v>
      </c>
      <c r="AY431" s="216" t="s">
        <v>146</v>
      </c>
    </row>
    <row r="432" spans="1:65" s="14" customFormat="1" ht="11.25">
      <c r="B432" s="217"/>
      <c r="C432" s="218"/>
      <c r="D432" s="200" t="s">
        <v>157</v>
      </c>
      <c r="E432" s="219" t="s">
        <v>1</v>
      </c>
      <c r="F432" s="220" t="s">
        <v>179</v>
      </c>
      <c r="G432" s="218"/>
      <c r="H432" s="221">
        <v>5</v>
      </c>
      <c r="I432" s="222"/>
      <c r="J432" s="218"/>
      <c r="K432" s="218"/>
      <c r="L432" s="223"/>
      <c r="M432" s="224"/>
      <c r="N432" s="225"/>
      <c r="O432" s="225"/>
      <c r="P432" s="225"/>
      <c r="Q432" s="225"/>
      <c r="R432" s="225"/>
      <c r="S432" s="225"/>
      <c r="T432" s="226"/>
      <c r="AT432" s="227" t="s">
        <v>157</v>
      </c>
      <c r="AU432" s="227" t="s">
        <v>83</v>
      </c>
      <c r="AV432" s="14" t="s">
        <v>83</v>
      </c>
      <c r="AW432" s="14" t="s">
        <v>30</v>
      </c>
      <c r="AX432" s="14" t="s">
        <v>73</v>
      </c>
      <c r="AY432" s="227" t="s">
        <v>146</v>
      </c>
    </row>
    <row r="433" spans="1:65" s="15" customFormat="1" ht="11.25">
      <c r="B433" s="228"/>
      <c r="C433" s="229"/>
      <c r="D433" s="200" t="s">
        <v>157</v>
      </c>
      <c r="E433" s="230" t="s">
        <v>1</v>
      </c>
      <c r="F433" s="231" t="s">
        <v>160</v>
      </c>
      <c r="G433" s="229"/>
      <c r="H433" s="232">
        <v>25.5</v>
      </c>
      <c r="I433" s="233"/>
      <c r="J433" s="229"/>
      <c r="K433" s="229"/>
      <c r="L433" s="234"/>
      <c r="M433" s="235"/>
      <c r="N433" s="236"/>
      <c r="O433" s="236"/>
      <c r="P433" s="236"/>
      <c r="Q433" s="236"/>
      <c r="R433" s="236"/>
      <c r="S433" s="236"/>
      <c r="T433" s="237"/>
      <c r="AT433" s="238" t="s">
        <v>157</v>
      </c>
      <c r="AU433" s="238" t="s">
        <v>83</v>
      </c>
      <c r="AV433" s="15" t="s">
        <v>153</v>
      </c>
      <c r="AW433" s="15" t="s">
        <v>30</v>
      </c>
      <c r="AX433" s="15" t="s">
        <v>81</v>
      </c>
      <c r="AY433" s="238" t="s">
        <v>146</v>
      </c>
    </row>
    <row r="434" spans="1:65" s="2" customFormat="1" ht="16.5" customHeight="1">
      <c r="A434" s="35"/>
      <c r="B434" s="36"/>
      <c r="C434" s="187" t="s">
        <v>371</v>
      </c>
      <c r="D434" s="187" t="s">
        <v>148</v>
      </c>
      <c r="E434" s="188" t="s">
        <v>812</v>
      </c>
      <c r="F434" s="189" t="s">
        <v>813</v>
      </c>
      <c r="G434" s="190" t="s">
        <v>320</v>
      </c>
      <c r="H434" s="191">
        <v>6</v>
      </c>
      <c r="I434" s="192"/>
      <c r="J434" s="193">
        <f>ROUND(I434*H434,2)</f>
        <v>0</v>
      </c>
      <c r="K434" s="189" t="s">
        <v>152</v>
      </c>
      <c r="L434" s="40"/>
      <c r="M434" s="194" t="s">
        <v>1</v>
      </c>
      <c r="N434" s="195" t="s">
        <v>38</v>
      </c>
      <c r="O434" s="72"/>
      <c r="P434" s="196">
        <f>O434*H434</f>
        <v>0</v>
      </c>
      <c r="Q434" s="196">
        <v>0</v>
      </c>
      <c r="R434" s="196">
        <f>Q434*H434</f>
        <v>0</v>
      </c>
      <c r="S434" s="196">
        <v>0</v>
      </c>
      <c r="T434" s="197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98" t="s">
        <v>199</v>
      </c>
      <c r="AT434" s="198" t="s">
        <v>148</v>
      </c>
      <c r="AU434" s="198" t="s">
        <v>83</v>
      </c>
      <c r="AY434" s="18" t="s">
        <v>146</v>
      </c>
      <c r="BE434" s="199">
        <f>IF(N434="základní",J434,0)</f>
        <v>0</v>
      </c>
      <c r="BF434" s="199">
        <f>IF(N434="snížená",J434,0)</f>
        <v>0</v>
      </c>
      <c r="BG434" s="199">
        <f>IF(N434="zákl. přenesená",J434,0)</f>
        <v>0</v>
      </c>
      <c r="BH434" s="199">
        <f>IF(N434="sníž. přenesená",J434,0)</f>
        <v>0</v>
      </c>
      <c r="BI434" s="199">
        <f>IF(N434="nulová",J434,0)</f>
        <v>0</v>
      </c>
      <c r="BJ434" s="18" t="s">
        <v>81</v>
      </c>
      <c r="BK434" s="199">
        <f>ROUND(I434*H434,2)</f>
        <v>0</v>
      </c>
      <c r="BL434" s="18" t="s">
        <v>199</v>
      </c>
      <c r="BM434" s="198" t="s">
        <v>814</v>
      </c>
    </row>
    <row r="435" spans="1:65" s="2" customFormat="1" ht="11.25">
      <c r="A435" s="35"/>
      <c r="B435" s="36"/>
      <c r="C435" s="37"/>
      <c r="D435" s="200" t="s">
        <v>154</v>
      </c>
      <c r="E435" s="37"/>
      <c r="F435" s="201" t="s">
        <v>813</v>
      </c>
      <c r="G435" s="37"/>
      <c r="H435" s="37"/>
      <c r="I435" s="202"/>
      <c r="J435" s="37"/>
      <c r="K435" s="37"/>
      <c r="L435" s="40"/>
      <c r="M435" s="203"/>
      <c r="N435" s="204"/>
      <c r="O435" s="72"/>
      <c r="P435" s="72"/>
      <c r="Q435" s="72"/>
      <c r="R435" s="72"/>
      <c r="S435" s="72"/>
      <c r="T435" s="73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8" t="s">
        <v>154</v>
      </c>
      <c r="AU435" s="18" t="s">
        <v>83</v>
      </c>
    </row>
    <row r="436" spans="1:65" s="2" customFormat="1" ht="11.25">
      <c r="A436" s="35"/>
      <c r="B436" s="36"/>
      <c r="C436" s="37"/>
      <c r="D436" s="205" t="s">
        <v>155</v>
      </c>
      <c r="E436" s="37"/>
      <c r="F436" s="206" t="s">
        <v>815</v>
      </c>
      <c r="G436" s="37"/>
      <c r="H436" s="37"/>
      <c r="I436" s="202"/>
      <c r="J436" s="37"/>
      <c r="K436" s="37"/>
      <c r="L436" s="40"/>
      <c r="M436" s="203"/>
      <c r="N436" s="204"/>
      <c r="O436" s="72"/>
      <c r="P436" s="72"/>
      <c r="Q436" s="72"/>
      <c r="R436" s="72"/>
      <c r="S436" s="72"/>
      <c r="T436" s="73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8" t="s">
        <v>155</v>
      </c>
      <c r="AU436" s="18" t="s">
        <v>83</v>
      </c>
    </row>
    <row r="437" spans="1:65" s="13" customFormat="1" ht="11.25">
      <c r="B437" s="207"/>
      <c r="C437" s="208"/>
      <c r="D437" s="200" t="s">
        <v>157</v>
      </c>
      <c r="E437" s="209" t="s">
        <v>1</v>
      </c>
      <c r="F437" s="210" t="s">
        <v>809</v>
      </c>
      <c r="G437" s="208"/>
      <c r="H437" s="209" t="s">
        <v>1</v>
      </c>
      <c r="I437" s="211"/>
      <c r="J437" s="208"/>
      <c r="K437" s="208"/>
      <c r="L437" s="212"/>
      <c r="M437" s="213"/>
      <c r="N437" s="214"/>
      <c r="O437" s="214"/>
      <c r="P437" s="214"/>
      <c r="Q437" s="214"/>
      <c r="R437" s="214"/>
      <c r="S437" s="214"/>
      <c r="T437" s="215"/>
      <c r="AT437" s="216" t="s">
        <v>157</v>
      </c>
      <c r="AU437" s="216" t="s">
        <v>83</v>
      </c>
      <c r="AV437" s="13" t="s">
        <v>81</v>
      </c>
      <c r="AW437" s="13" t="s">
        <v>30</v>
      </c>
      <c r="AX437" s="13" t="s">
        <v>73</v>
      </c>
      <c r="AY437" s="216" t="s">
        <v>146</v>
      </c>
    </row>
    <row r="438" spans="1:65" s="14" customFormat="1" ht="11.25">
      <c r="B438" s="217"/>
      <c r="C438" s="218"/>
      <c r="D438" s="200" t="s">
        <v>157</v>
      </c>
      <c r="E438" s="219" t="s">
        <v>1</v>
      </c>
      <c r="F438" s="220" t="s">
        <v>816</v>
      </c>
      <c r="G438" s="218"/>
      <c r="H438" s="221">
        <v>6</v>
      </c>
      <c r="I438" s="222"/>
      <c r="J438" s="218"/>
      <c r="K438" s="218"/>
      <c r="L438" s="223"/>
      <c r="M438" s="224"/>
      <c r="N438" s="225"/>
      <c r="O438" s="225"/>
      <c r="P438" s="225"/>
      <c r="Q438" s="225"/>
      <c r="R438" s="225"/>
      <c r="S438" s="225"/>
      <c r="T438" s="226"/>
      <c r="AT438" s="227" t="s">
        <v>157</v>
      </c>
      <c r="AU438" s="227" t="s">
        <v>83</v>
      </c>
      <c r="AV438" s="14" t="s">
        <v>83</v>
      </c>
      <c r="AW438" s="14" t="s">
        <v>30</v>
      </c>
      <c r="AX438" s="14" t="s">
        <v>73</v>
      </c>
      <c r="AY438" s="227" t="s">
        <v>146</v>
      </c>
    </row>
    <row r="439" spans="1:65" s="15" customFormat="1" ht="11.25">
      <c r="B439" s="228"/>
      <c r="C439" s="229"/>
      <c r="D439" s="200" t="s">
        <v>157</v>
      </c>
      <c r="E439" s="230" t="s">
        <v>1</v>
      </c>
      <c r="F439" s="231" t="s">
        <v>160</v>
      </c>
      <c r="G439" s="229"/>
      <c r="H439" s="232">
        <v>6</v>
      </c>
      <c r="I439" s="233"/>
      <c r="J439" s="229"/>
      <c r="K439" s="229"/>
      <c r="L439" s="234"/>
      <c r="M439" s="235"/>
      <c r="N439" s="236"/>
      <c r="O439" s="236"/>
      <c r="P439" s="236"/>
      <c r="Q439" s="236"/>
      <c r="R439" s="236"/>
      <c r="S439" s="236"/>
      <c r="T439" s="237"/>
      <c r="AT439" s="238" t="s">
        <v>157</v>
      </c>
      <c r="AU439" s="238" t="s">
        <v>83</v>
      </c>
      <c r="AV439" s="15" t="s">
        <v>153</v>
      </c>
      <c r="AW439" s="15" t="s">
        <v>30</v>
      </c>
      <c r="AX439" s="15" t="s">
        <v>81</v>
      </c>
      <c r="AY439" s="238" t="s">
        <v>146</v>
      </c>
    </row>
    <row r="440" spans="1:65" s="2" customFormat="1" ht="16.5" customHeight="1">
      <c r="A440" s="35"/>
      <c r="B440" s="36"/>
      <c r="C440" s="187" t="s">
        <v>817</v>
      </c>
      <c r="D440" s="187" t="s">
        <v>148</v>
      </c>
      <c r="E440" s="188" t="s">
        <v>818</v>
      </c>
      <c r="F440" s="189" t="s">
        <v>819</v>
      </c>
      <c r="G440" s="190" t="s">
        <v>320</v>
      </c>
      <c r="H440" s="191">
        <v>4</v>
      </c>
      <c r="I440" s="192"/>
      <c r="J440" s="193">
        <f>ROUND(I440*H440,2)</f>
        <v>0</v>
      </c>
      <c r="K440" s="189" t="s">
        <v>152</v>
      </c>
      <c r="L440" s="40"/>
      <c r="M440" s="194" t="s">
        <v>1</v>
      </c>
      <c r="N440" s="195" t="s">
        <v>38</v>
      </c>
      <c r="O440" s="72"/>
      <c r="P440" s="196">
        <f>O440*H440</f>
        <v>0</v>
      </c>
      <c r="Q440" s="196">
        <v>0</v>
      </c>
      <c r="R440" s="196">
        <f>Q440*H440</f>
        <v>0</v>
      </c>
      <c r="S440" s="196">
        <v>0</v>
      </c>
      <c r="T440" s="197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198" t="s">
        <v>199</v>
      </c>
      <c r="AT440" s="198" t="s">
        <v>148</v>
      </c>
      <c r="AU440" s="198" t="s">
        <v>83</v>
      </c>
      <c r="AY440" s="18" t="s">
        <v>146</v>
      </c>
      <c r="BE440" s="199">
        <f>IF(N440="základní",J440,0)</f>
        <v>0</v>
      </c>
      <c r="BF440" s="199">
        <f>IF(N440="snížená",J440,0)</f>
        <v>0</v>
      </c>
      <c r="BG440" s="199">
        <f>IF(N440="zákl. přenesená",J440,0)</f>
        <v>0</v>
      </c>
      <c r="BH440" s="199">
        <f>IF(N440="sníž. přenesená",J440,0)</f>
        <v>0</v>
      </c>
      <c r="BI440" s="199">
        <f>IF(N440="nulová",J440,0)</f>
        <v>0</v>
      </c>
      <c r="BJ440" s="18" t="s">
        <v>81</v>
      </c>
      <c r="BK440" s="199">
        <f>ROUND(I440*H440,2)</f>
        <v>0</v>
      </c>
      <c r="BL440" s="18" t="s">
        <v>199</v>
      </c>
      <c r="BM440" s="198" t="s">
        <v>820</v>
      </c>
    </row>
    <row r="441" spans="1:65" s="2" customFormat="1" ht="11.25">
      <c r="A441" s="35"/>
      <c r="B441" s="36"/>
      <c r="C441" s="37"/>
      <c r="D441" s="200" t="s">
        <v>154</v>
      </c>
      <c r="E441" s="37"/>
      <c r="F441" s="201" t="s">
        <v>819</v>
      </c>
      <c r="G441" s="37"/>
      <c r="H441" s="37"/>
      <c r="I441" s="202"/>
      <c r="J441" s="37"/>
      <c r="K441" s="37"/>
      <c r="L441" s="40"/>
      <c r="M441" s="203"/>
      <c r="N441" s="204"/>
      <c r="O441" s="72"/>
      <c r="P441" s="72"/>
      <c r="Q441" s="72"/>
      <c r="R441" s="72"/>
      <c r="S441" s="72"/>
      <c r="T441" s="73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8" t="s">
        <v>154</v>
      </c>
      <c r="AU441" s="18" t="s">
        <v>83</v>
      </c>
    </row>
    <row r="442" spans="1:65" s="2" customFormat="1" ht="11.25">
      <c r="A442" s="35"/>
      <c r="B442" s="36"/>
      <c r="C442" s="37"/>
      <c r="D442" s="205" t="s">
        <v>155</v>
      </c>
      <c r="E442" s="37"/>
      <c r="F442" s="206" t="s">
        <v>821</v>
      </c>
      <c r="G442" s="37"/>
      <c r="H442" s="37"/>
      <c r="I442" s="202"/>
      <c r="J442" s="37"/>
      <c r="K442" s="37"/>
      <c r="L442" s="40"/>
      <c r="M442" s="203"/>
      <c r="N442" s="204"/>
      <c r="O442" s="72"/>
      <c r="P442" s="72"/>
      <c r="Q442" s="72"/>
      <c r="R442" s="72"/>
      <c r="S442" s="72"/>
      <c r="T442" s="73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8" t="s">
        <v>155</v>
      </c>
      <c r="AU442" s="18" t="s">
        <v>83</v>
      </c>
    </row>
    <row r="443" spans="1:65" s="2" customFormat="1" ht="16.5" customHeight="1">
      <c r="A443" s="35"/>
      <c r="B443" s="36"/>
      <c r="C443" s="187" t="s">
        <v>378</v>
      </c>
      <c r="D443" s="187" t="s">
        <v>148</v>
      </c>
      <c r="E443" s="188" t="s">
        <v>822</v>
      </c>
      <c r="F443" s="189" t="s">
        <v>823</v>
      </c>
      <c r="G443" s="190" t="s">
        <v>327</v>
      </c>
      <c r="H443" s="191">
        <v>6</v>
      </c>
      <c r="I443" s="192"/>
      <c r="J443" s="193">
        <f>ROUND(I443*H443,2)</f>
        <v>0</v>
      </c>
      <c r="K443" s="189" t="s">
        <v>152</v>
      </c>
      <c r="L443" s="40"/>
      <c r="M443" s="194" t="s">
        <v>1</v>
      </c>
      <c r="N443" s="195" t="s">
        <v>38</v>
      </c>
      <c r="O443" s="72"/>
      <c r="P443" s="196">
        <f>O443*H443</f>
        <v>0</v>
      </c>
      <c r="Q443" s="196">
        <v>0</v>
      </c>
      <c r="R443" s="196">
        <f>Q443*H443</f>
        <v>0</v>
      </c>
      <c r="S443" s="196">
        <v>0</v>
      </c>
      <c r="T443" s="197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198" t="s">
        <v>199</v>
      </c>
      <c r="AT443" s="198" t="s">
        <v>148</v>
      </c>
      <c r="AU443" s="198" t="s">
        <v>83</v>
      </c>
      <c r="AY443" s="18" t="s">
        <v>146</v>
      </c>
      <c r="BE443" s="199">
        <f>IF(N443="základní",J443,0)</f>
        <v>0</v>
      </c>
      <c r="BF443" s="199">
        <f>IF(N443="snížená",J443,0)</f>
        <v>0</v>
      </c>
      <c r="BG443" s="199">
        <f>IF(N443="zákl. přenesená",J443,0)</f>
        <v>0</v>
      </c>
      <c r="BH443" s="199">
        <f>IF(N443="sníž. přenesená",J443,0)</f>
        <v>0</v>
      </c>
      <c r="BI443" s="199">
        <f>IF(N443="nulová",J443,0)</f>
        <v>0</v>
      </c>
      <c r="BJ443" s="18" t="s">
        <v>81</v>
      </c>
      <c r="BK443" s="199">
        <f>ROUND(I443*H443,2)</f>
        <v>0</v>
      </c>
      <c r="BL443" s="18" t="s">
        <v>199</v>
      </c>
      <c r="BM443" s="198" t="s">
        <v>824</v>
      </c>
    </row>
    <row r="444" spans="1:65" s="2" customFormat="1" ht="11.25">
      <c r="A444" s="35"/>
      <c r="B444" s="36"/>
      <c r="C444" s="37"/>
      <c r="D444" s="200" t="s">
        <v>154</v>
      </c>
      <c r="E444" s="37"/>
      <c r="F444" s="201" t="s">
        <v>823</v>
      </c>
      <c r="G444" s="37"/>
      <c r="H444" s="37"/>
      <c r="I444" s="202"/>
      <c r="J444" s="37"/>
      <c r="K444" s="37"/>
      <c r="L444" s="40"/>
      <c r="M444" s="203"/>
      <c r="N444" s="204"/>
      <c r="O444" s="72"/>
      <c r="P444" s="72"/>
      <c r="Q444" s="72"/>
      <c r="R444" s="72"/>
      <c r="S444" s="72"/>
      <c r="T444" s="73"/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T444" s="18" t="s">
        <v>154</v>
      </c>
      <c r="AU444" s="18" t="s">
        <v>83</v>
      </c>
    </row>
    <row r="445" spans="1:65" s="2" customFormat="1" ht="11.25">
      <c r="A445" s="35"/>
      <c r="B445" s="36"/>
      <c r="C445" s="37"/>
      <c r="D445" s="205" t="s">
        <v>155</v>
      </c>
      <c r="E445" s="37"/>
      <c r="F445" s="206" t="s">
        <v>825</v>
      </c>
      <c r="G445" s="37"/>
      <c r="H445" s="37"/>
      <c r="I445" s="202"/>
      <c r="J445" s="37"/>
      <c r="K445" s="37"/>
      <c r="L445" s="40"/>
      <c r="M445" s="203"/>
      <c r="N445" s="204"/>
      <c r="O445" s="72"/>
      <c r="P445" s="72"/>
      <c r="Q445" s="72"/>
      <c r="R445" s="72"/>
      <c r="S445" s="72"/>
      <c r="T445" s="73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155</v>
      </c>
      <c r="AU445" s="18" t="s">
        <v>83</v>
      </c>
    </row>
    <row r="446" spans="1:65" s="13" customFormat="1" ht="11.25">
      <c r="B446" s="207"/>
      <c r="C446" s="208"/>
      <c r="D446" s="200" t="s">
        <v>157</v>
      </c>
      <c r="E446" s="209" t="s">
        <v>1</v>
      </c>
      <c r="F446" s="210" t="s">
        <v>826</v>
      </c>
      <c r="G446" s="208"/>
      <c r="H446" s="209" t="s">
        <v>1</v>
      </c>
      <c r="I446" s="211"/>
      <c r="J446" s="208"/>
      <c r="K446" s="208"/>
      <c r="L446" s="212"/>
      <c r="M446" s="213"/>
      <c r="N446" s="214"/>
      <c r="O446" s="214"/>
      <c r="P446" s="214"/>
      <c r="Q446" s="214"/>
      <c r="R446" s="214"/>
      <c r="S446" s="214"/>
      <c r="T446" s="215"/>
      <c r="AT446" s="216" t="s">
        <v>157</v>
      </c>
      <c r="AU446" s="216" t="s">
        <v>83</v>
      </c>
      <c r="AV446" s="13" t="s">
        <v>81</v>
      </c>
      <c r="AW446" s="13" t="s">
        <v>30</v>
      </c>
      <c r="AX446" s="13" t="s">
        <v>73</v>
      </c>
      <c r="AY446" s="216" t="s">
        <v>146</v>
      </c>
    </row>
    <row r="447" spans="1:65" s="14" customFormat="1" ht="11.25">
      <c r="B447" s="217"/>
      <c r="C447" s="218"/>
      <c r="D447" s="200" t="s">
        <v>157</v>
      </c>
      <c r="E447" s="219" t="s">
        <v>1</v>
      </c>
      <c r="F447" s="220" t="s">
        <v>827</v>
      </c>
      <c r="G447" s="218"/>
      <c r="H447" s="221">
        <v>3</v>
      </c>
      <c r="I447" s="222"/>
      <c r="J447" s="218"/>
      <c r="K447" s="218"/>
      <c r="L447" s="223"/>
      <c r="M447" s="224"/>
      <c r="N447" s="225"/>
      <c r="O447" s="225"/>
      <c r="P447" s="225"/>
      <c r="Q447" s="225"/>
      <c r="R447" s="225"/>
      <c r="S447" s="225"/>
      <c r="T447" s="226"/>
      <c r="AT447" s="227" t="s">
        <v>157</v>
      </c>
      <c r="AU447" s="227" t="s">
        <v>83</v>
      </c>
      <c r="AV447" s="14" t="s">
        <v>83</v>
      </c>
      <c r="AW447" s="14" t="s">
        <v>30</v>
      </c>
      <c r="AX447" s="14" t="s">
        <v>73</v>
      </c>
      <c r="AY447" s="227" t="s">
        <v>146</v>
      </c>
    </row>
    <row r="448" spans="1:65" s="13" customFormat="1" ht="11.25">
      <c r="B448" s="207"/>
      <c r="C448" s="208"/>
      <c r="D448" s="200" t="s">
        <v>157</v>
      </c>
      <c r="E448" s="209" t="s">
        <v>1</v>
      </c>
      <c r="F448" s="210" t="s">
        <v>828</v>
      </c>
      <c r="G448" s="208"/>
      <c r="H448" s="209" t="s">
        <v>1</v>
      </c>
      <c r="I448" s="211"/>
      <c r="J448" s="208"/>
      <c r="K448" s="208"/>
      <c r="L448" s="212"/>
      <c r="M448" s="213"/>
      <c r="N448" s="214"/>
      <c r="O448" s="214"/>
      <c r="P448" s="214"/>
      <c r="Q448" s="214"/>
      <c r="R448" s="214"/>
      <c r="S448" s="214"/>
      <c r="T448" s="215"/>
      <c r="AT448" s="216" t="s">
        <v>157</v>
      </c>
      <c r="AU448" s="216" t="s">
        <v>83</v>
      </c>
      <c r="AV448" s="13" t="s">
        <v>81</v>
      </c>
      <c r="AW448" s="13" t="s">
        <v>30</v>
      </c>
      <c r="AX448" s="13" t="s">
        <v>73</v>
      </c>
      <c r="AY448" s="216" t="s">
        <v>146</v>
      </c>
    </row>
    <row r="449" spans="1:65" s="14" customFormat="1" ht="11.25">
      <c r="B449" s="217"/>
      <c r="C449" s="218"/>
      <c r="D449" s="200" t="s">
        <v>157</v>
      </c>
      <c r="E449" s="219" t="s">
        <v>1</v>
      </c>
      <c r="F449" s="220" t="s">
        <v>827</v>
      </c>
      <c r="G449" s="218"/>
      <c r="H449" s="221">
        <v>3</v>
      </c>
      <c r="I449" s="222"/>
      <c r="J449" s="218"/>
      <c r="K449" s="218"/>
      <c r="L449" s="223"/>
      <c r="M449" s="224"/>
      <c r="N449" s="225"/>
      <c r="O449" s="225"/>
      <c r="P449" s="225"/>
      <c r="Q449" s="225"/>
      <c r="R449" s="225"/>
      <c r="S449" s="225"/>
      <c r="T449" s="226"/>
      <c r="AT449" s="227" t="s">
        <v>157</v>
      </c>
      <c r="AU449" s="227" t="s">
        <v>83</v>
      </c>
      <c r="AV449" s="14" t="s">
        <v>83</v>
      </c>
      <c r="AW449" s="14" t="s">
        <v>30</v>
      </c>
      <c r="AX449" s="14" t="s">
        <v>73</v>
      </c>
      <c r="AY449" s="227" t="s">
        <v>146</v>
      </c>
    </row>
    <row r="450" spans="1:65" s="15" customFormat="1" ht="11.25">
      <c r="B450" s="228"/>
      <c r="C450" s="229"/>
      <c r="D450" s="200" t="s">
        <v>157</v>
      </c>
      <c r="E450" s="230" t="s">
        <v>1</v>
      </c>
      <c r="F450" s="231" t="s">
        <v>160</v>
      </c>
      <c r="G450" s="229"/>
      <c r="H450" s="232">
        <v>6</v>
      </c>
      <c r="I450" s="233"/>
      <c r="J450" s="229"/>
      <c r="K450" s="229"/>
      <c r="L450" s="234"/>
      <c r="M450" s="235"/>
      <c r="N450" s="236"/>
      <c r="O450" s="236"/>
      <c r="P450" s="236"/>
      <c r="Q450" s="236"/>
      <c r="R450" s="236"/>
      <c r="S450" s="236"/>
      <c r="T450" s="237"/>
      <c r="AT450" s="238" t="s">
        <v>157</v>
      </c>
      <c r="AU450" s="238" t="s">
        <v>83</v>
      </c>
      <c r="AV450" s="15" t="s">
        <v>153</v>
      </c>
      <c r="AW450" s="15" t="s">
        <v>30</v>
      </c>
      <c r="AX450" s="15" t="s">
        <v>81</v>
      </c>
      <c r="AY450" s="238" t="s">
        <v>146</v>
      </c>
    </row>
    <row r="451" spans="1:65" s="2" customFormat="1" ht="21.75" customHeight="1">
      <c r="A451" s="35"/>
      <c r="B451" s="36"/>
      <c r="C451" s="187" t="s">
        <v>829</v>
      </c>
      <c r="D451" s="187" t="s">
        <v>148</v>
      </c>
      <c r="E451" s="188" t="s">
        <v>830</v>
      </c>
      <c r="F451" s="189" t="s">
        <v>831</v>
      </c>
      <c r="G451" s="190" t="s">
        <v>327</v>
      </c>
      <c r="H451" s="191">
        <v>7</v>
      </c>
      <c r="I451" s="192"/>
      <c r="J451" s="193">
        <f>ROUND(I451*H451,2)</f>
        <v>0</v>
      </c>
      <c r="K451" s="189" t="s">
        <v>152</v>
      </c>
      <c r="L451" s="40"/>
      <c r="M451" s="194" t="s">
        <v>1</v>
      </c>
      <c r="N451" s="195" t="s">
        <v>38</v>
      </c>
      <c r="O451" s="72"/>
      <c r="P451" s="196">
        <f>O451*H451</f>
        <v>0</v>
      </c>
      <c r="Q451" s="196">
        <v>0</v>
      </c>
      <c r="R451" s="196">
        <f>Q451*H451</f>
        <v>0</v>
      </c>
      <c r="S451" s="196">
        <v>0</v>
      </c>
      <c r="T451" s="197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198" t="s">
        <v>199</v>
      </c>
      <c r="AT451" s="198" t="s">
        <v>148</v>
      </c>
      <c r="AU451" s="198" t="s">
        <v>83</v>
      </c>
      <c r="AY451" s="18" t="s">
        <v>146</v>
      </c>
      <c r="BE451" s="199">
        <f>IF(N451="základní",J451,0)</f>
        <v>0</v>
      </c>
      <c r="BF451" s="199">
        <f>IF(N451="snížená",J451,0)</f>
        <v>0</v>
      </c>
      <c r="BG451" s="199">
        <f>IF(N451="zákl. přenesená",J451,0)</f>
        <v>0</v>
      </c>
      <c r="BH451" s="199">
        <f>IF(N451="sníž. přenesená",J451,0)</f>
        <v>0</v>
      </c>
      <c r="BI451" s="199">
        <f>IF(N451="nulová",J451,0)</f>
        <v>0</v>
      </c>
      <c r="BJ451" s="18" t="s">
        <v>81</v>
      </c>
      <c r="BK451" s="199">
        <f>ROUND(I451*H451,2)</f>
        <v>0</v>
      </c>
      <c r="BL451" s="18" t="s">
        <v>199</v>
      </c>
      <c r="BM451" s="198" t="s">
        <v>832</v>
      </c>
    </row>
    <row r="452" spans="1:65" s="2" customFormat="1" ht="11.25">
      <c r="A452" s="35"/>
      <c r="B452" s="36"/>
      <c r="C452" s="37"/>
      <c r="D452" s="200" t="s">
        <v>154</v>
      </c>
      <c r="E452" s="37"/>
      <c r="F452" s="201" t="s">
        <v>831</v>
      </c>
      <c r="G452" s="37"/>
      <c r="H452" s="37"/>
      <c r="I452" s="202"/>
      <c r="J452" s="37"/>
      <c r="K452" s="37"/>
      <c r="L452" s="40"/>
      <c r="M452" s="203"/>
      <c r="N452" s="204"/>
      <c r="O452" s="72"/>
      <c r="P452" s="72"/>
      <c r="Q452" s="72"/>
      <c r="R452" s="72"/>
      <c r="S452" s="72"/>
      <c r="T452" s="73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8" t="s">
        <v>154</v>
      </c>
      <c r="AU452" s="18" t="s">
        <v>83</v>
      </c>
    </row>
    <row r="453" spans="1:65" s="2" customFormat="1" ht="11.25">
      <c r="A453" s="35"/>
      <c r="B453" s="36"/>
      <c r="C453" s="37"/>
      <c r="D453" s="205" t="s">
        <v>155</v>
      </c>
      <c r="E453" s="37"/>
      <c r="F453" s="206" t="s">
        <v>833</v>
      </c>
      <c r="G453" s="37"/>
      <c r="H453" s="37"/>
      <c r="I453" s="202"/>
      <c r="J453" s="37"/>
      <c r="K453" s="37"/>
      <c r="L453" s="40"/>
      <c r="M453" s="203"/>
      <c r="N453" s="204"/>
      <c r="O453" s="72"/>
      <c r="P453" s="72"/>
      <c r="Q453" s="72"/>
      <c r="R453" s="72"/>
      <c r="S453" s="72"/>
      <c r="T453" s="73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T453" s="18" t="s">
        <v>155</v>
      </c>
      <c r="AU453" s="18" t="s">
        <v>83</v>
      </c>
    </row>
    <row r="454" spans="1:65" s="13" customFormat="1" ht="11.25">
      <c r="B454" s="207"/>
      <c r="C454" s="208"/>
      <c r="D454" s="200" t="s">
        <v>157</v>
      </c>
      <c r="E454" s="209" t="s">
        <v>1</v>
      </c>
      <c r="F454" s="210" t="s">
        <v>834</v>
      </c>
      <c r="G454" s="208"/>
      <c r="H454" s="209" t="s">
        <v>1</v>
      </c>
      <c r="I454" s="211"/>
      <c r="J454" s="208"/>
      <c r="K454" s="208"/>
      <c r="L454" s="212"/>
      <c r="M454" s="213"/>
      <c r="N454" s="214"/>
      <c r="O454" s="214"/>
      <c r="P454" s="214"/>
      <c r="Q454" s="214"/>
      <c r="R454" s="214"/>
      <c r="S454" s="214"/>
      <c r="T454" s="215"/>
      <c r="AT454" s="216" t="s">
        <v>157</v>
      </c>
      <c r="AU454" s="216" t="s">
        <v>83</v>
      </c>
      <c r="AV454" s="13" t="s">
        <v>81</v>
      </c>
      <c r="AW454" s="13" t="s">
        <v>30</v>
      </c>
      <c r="AX454" s="13" t="s">
        <v>73</v>
      </c>
      <c r="AY454" s="216" t="s">
        <v>146</v>
      </c>
    </row>
    <row r="455" spans="1:65" s="14" customFormat="1" ht="11.25">
      <c r="B455" s="217"/>
      <c r="C455" s="218"/>
      <c r="D455" s="200" t="s">
        <v>157</v>
      </c>
      <c r="E455" s="219" t="s">
        <v>1</v>
      </c>
      <c r="F455" s="220" t="s">
        <v>167</v>
      </c>
      <c r="G455" s="218"/>
      <c r="H455" s="221">
        <v>3</v>
      </c>
      <c r="I455" s="222"/>
      <c r="J455" s="218"/>
      <c r="K455" s="218"/>
      <c r="L455" s="223"/>
      <c r="M455" s="224"/>
      <c r="N455" s="225"/>
      <c r="O455" s="225"/>
      <c r="P455" s="225"/>
      <c r="Q455" s="225"/>
      <c r="R455" s="225"/>
      <c r="S455" s="225"/>
      <c r="T455" s="226"/>
      <c r="AT455" s="227" t="s">
        <v>157</v>
      </c>
      <c r="AU455" s="227" t="s">
        <v>83</v>
      </c>
      <c r="AV455" s="14" t="s">
        <v>83</v>
      </c>
      <c r="AW455" s="14" t="s">
        <v>30</v>
      </c>
      <c r="AX455" s="14" t="s">
        <v>73</v>
      </c>
      <c r="AY455" s="227" t="s">
        <v>146</v>
      </c>
    </row>
    <row r="456" spans="1:65" s="13" customFormat="1" ht="11.25">
      <c r="B456" s="207"/>
      <c r="C456" s="208"/>
      <c r="D456" s="200" t="s">
        <v>157</v>
      </c>
      <c r="E456" s="209" t="s">
        <v>1</v>
      </c>
      <c r="F456" s="210" t="s">
        <v>811</v>
      </c>
      <c r="G456" s="208"/>
      <c r="H456" s="209" t="s">
        <v>1</v>
      </c>
      <c r="I456" s="211"/>
      <c r="J456" s="208"/>
      <c r="K456" s="208"/>
      <c r="L456" s="212"/>
      <c r="M456" s="213"/>
      <c r="N456" s="214"/>
      <c r="O456" s="214"/>
      <c r="P456" s="214"/>
      <c r="Q456" s="214"/>
      <c r="R456" s="214"/>
      <c r="S456" s="214"/>
      <c r="T456" s="215"/>
      <c r="AT456" s="216" t="s">
        <v>157</v>
      </c>
      <c r="AU456" s="216" t="s">
        <v>83</v>
      </c>
      <c r="AV456" s="13" t="s">
        <v>81</v>
      </c>
      <c r="AW456" s="13" t="s">
        <v>30</v>
      </c>
      <c r="AX456" s="13" t="s">
        <v>73</v>
      </c>
      <c r="AY456" s="216" t="s">
        <v>146</v>
      </c>
    </row>
    <row r="457" spans="1:65" s="14" customFormat="1" ht="11.25">
      <c r="B457" s="217"/>
      <c r="C457" s="218"/>
      <c r="D457" s="200" t="s">
        <v>157</v>
      </c>
      <c r="E457" s="219" t="s">
        <v>1</v>
      </c>
      <c r="F457" s="220" t="s">
        <v>81</v>
      </c>
      <c r="G457" s="218"/>
      <c r="H457" s="221">
        <v>1</v>
      </c>
      <c r="I457" s="222"/>
      <c r="J457" s="218"/>
      <c r="K457" s="218"/>
      <c r="L457" s="223"/>
      <c r="M457" s="224"/>
      <c r="N457" s="225"/>
      <c r="O457" s="225"/>
      <c r="P457" s="225"/>
      <c r="Q457" s="225"/>
      <c r="R457" s="225"/>
      <c r="S457" s="225"/>
      <c r="T457" s="226"/>
      <c r="AT457" s="227" t="s">
        <v>157</v>
      </c>
      <c r="AU457" s="227" t="s">
        <v>83</v>
      </c>
      <c r="AV457" s="14" t="s">
        <v>83</v>
      </c>
      <c r="AW457" s="14" t="s">
        <v>30</v>
      </c>
      <c r="AX457" s="14" t="s">
        <v>73</v>
      </c>
      <c r="AY457" s="227" t="s">
        <v>146</v>
      </c>
    </row>
    <row r="458" spans="1:65" s="13" customFormat="1" ht="11.25">
      <c r="B458" s="207"/>
      <c r="C458" s="208"/>
      <c r="D458" s="200" t="s">
        <v>157</v>
      </c>
      <c r="E458" s="209" t="s">
        <v>1</v>
      </c>
      <c r="F458" s="210" t="s">
        <v>828</v>
      </c>
      <c r="G458" s="208"/>
      <c r="H458" s="209" t="s">
        <v>1</v>
      </c>
      <c r="I458" s="211"/>
      <c r="J458" s="208"/>
      <c r="K458" s="208"/>
      <c r="L458" s="212"/>
      <c r="M458" s="213"/>
      <c r="N458" s="214"/>
      <c r="O458" s="214"/>
      <c r="P458" s="214"/>
      <c r="Q458" s="214"/>
      <c r="R458" s="214"/>
      <c r="S458" s="214"/>
      <c r="T458" s="215"/>
      <c r="AT458" s="216" t="s">
        <v>157</v>
      </c>
      <c r="AU458" s="216" t="s">
        <v>83</v>
      </c>
      <c r="AV458" s="13" t="s">
        <v>81</v>
      </c>
      <c r="AW458" s="13" t="s">
        <v>30</v>
      </c>
      <c r="AX458" s="13" t="s">
        <v>73</v>
      </c>
      <c r="AY458" s="216" t="s">
        <v>146</v>
      </c>
    </row>
    <row r="459" spans="1:65" s="14" customFormat="1" ht="11.25">
      <c r="B459" s="217"/>
      <c r="C459" s="218"/>
      <c r="D459" s="200" t="s">
        <v>157</v>
      </c>
      <c r="E459" s="219" t="s">
        <v>1</v>
      </c>
      <c r="F459" s="220" t="s">
        <v>167</v>
      </c>
      <c r="G459" s="218"/>
      <c r="H459" s="221">
        <v>3</v>
      </c>
      <c r="I459" s="222"/>
      <c r="J459" s="218"/>
      <c r="K459" s="218"/>
      <c r="L459" s="223"/>
      <c r="M459" s="224"/>
      <c r="N459" s="225"/>
      <c r="O459" s="225"/>
      <c r="P459" s="225"/>
      <c r="Q459" s="225"/>
      <c r="R459" s="225"/>
      <c r="S459" s="225"/>
      <c r="T459" s="226"/>
      <c r="AT459" s="227" t="s">
        <v>157</v>
      </c>
      <c r="AU459" s="227" t="s">
        <v>83</v>
      </c>
      <c r="AV459" s="14" t="s">
        <v>83</v>
      </c>
      <c r="AW459" s="14" t="s">
        <v>30</v>
      </c>
      <c r="AX459" s="14" t="s">
        <v>73</v>
      </c>
      <c r="AY459" s="227" t="s">
        <v>146</v>
      </c>
    </row>
    <row r="460" spans="1:65" s="15" customFormat="1" ht="11.25">
      <c r="B460" s="228"/>
      <c r="C460" s="229"/>
      <c r="D460" s="200" t="s">
        <v>157</v>
      </c>
      <c r="E460" s="230" t="s">
        <v>1</v>
      </c>
      <c r="F460" s="231" t="s">
        <v>160</v>
      </c>
      <c r="G460" s="229"/>
      <c r="H460" s="232">
        <v>7</v>
      </c>
      <c r="I460" s="233"/>
      <c r="J460" s="229"/>
      <c r="K460" s="229"/>
      <c r="L460" s="234"/>
      <c r="M460" s="235"/>
      <c r="N460" s="236"/>
      <c r="O460" s="236"/>
      <c r="P460" s="236"/>
      <c r="Q460" s="236"/>
      <c r="R460" s="236"/>
      <c r="S460" s="236"/>
      <c r="T460" s="237"/>
      <c r="AT460" s="238" t="s">
        <v>157</v>
      </c>
      <c r="AU460" s="238" t="s">
        <v>83</v>
      </c>
      <c r="AV460" s="15" t="s">
        <v>153</v>
      </c>
      <c r="AW460" s="15" t="s">
        <v>30</v>
      </c>
      <c r="AX460" s="15" t="s">
        <v>81</v>
      </c>
      <c r="AY460" s="238" t="s">
        <v>146</v>
      </c>
    </row>
    <row r="461" spans="1:65" s="2" customFormat="1" ht="37.9" customHeight="1">
      <c r="A461" s="35"/>
      <c r="B461" s="36"/>
      <c r="C461" s="187" t="s">
        <v>383</v>
      </c>
      <c r="D461" s="187" t="s">
        <v>148</v>
      </c>
      <c r="E461" s="188" t="s">
        <v>835</v>
      </c>
      <c r="F461" s="189" t="s">
        <v>836</v>
      </c>
      <c r="G461" s="190" t="s">
        <v>327</v>
      </c>
      <c r="H461" s="191">
        <v>4</v>
      </c>
      <c r="I461" s="192"/>
      <c r="J461" s="193">
        <f>ROUND(I461*H461,2)</f>
        <v>0</v>
      </c>
      <c r="K461" s="189" t="s">
        <v>152</v>
      </c>
      <c r="L461" s="40"/>
      <c r="M461" s="194" t="s">
        <v>1</v>
      </c>
      <c r="N461" s="195" t="s">
        <v>38</v>
      </c>
      <c r="O461" s="72"/>
      <c r="P461" s="196">
        <f>O461*H461</f>
        <v>0</v>
      </c>
      <c r="Q461" s="196">
        <v>0</v>
      </c>
      <c r="R461" s="196">
        <f>Q461*H461</f>
        <v>0</v>
      </c>
      <c r="S461" s="196">
        <v>0</v>
      </c>
      <c r="T461" s="197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198" t="s">
        <v>199</v>
      </c>
      <c r="AT461" s="198" t="s">
        <v>148</v>
      </c>
      <c r="AU461" s="198" t="s">
        <v>83</v>
      </c>
      <c r="AY461" s="18" t="s">
        <v>146</v>
      </c>
      <c r="BE461" s="199">
        <f>IF(N461="základní",J461,0)</f>
        <v>0</v>
      </c>
      <c r="BF461" s="199">
        <f>IF(N461="snížená",J461,0)</f>
        <v>0</v>
      </c>
      <c r="BG461" s="199">
        <f>IF(N461="zákl. přenesená",J461,0)</f>
        <v>0</v>
      </c>
      <c r="BH461" s="199">
        <f>IF(N461="sníž. přenesená",J461,0)</f>
        <v>0</v>
      </c>
      <c r="BI461" s="199">
        <f>IF(N461="nulová",J461,0)</f>
        <v>0</v>
      </c>
      <c r="BJ461" s="18" t="s">
        <v>81</v>
      </c>
      <c r="BK461" s="199">
        <f>ROUND(I461*H461,2)</f>
        <v>0</v>
      </c>
      <c r="BL461" s="18" t="s">
        <v>199</v>
      </c>
      <c r="BM461" s="198" t="s">
        <v>837</v>
      </c>
    </row>
    <row r="462" spans="1:65" s="2" customFormat="1" ht="19.5">
      <c r="A462" s="35"/>
      <c r="B462" s="36"/>
      <c r="C462" s="37"/>
      <c r="D462" s="200" t="s">
        <v>154</v>
      </c>
      <c r="E462" s="37"/>
      <c r="F462" s="201" t="s">
        <v>836</v>
      </c>
      <c r="G462" s="37"/>
      <c r="H462" s="37"/>
      <c r="I462" s="202"/>
      <c r="J462" s="37"/>
      <c r="K462" s="37"/>
      <c r="L462" s="40"/>
      <c r="M462" s="203"/>
      <c r="N462" s="204"/>
      <c r="O462" s="72"/>
      <c r="P462" s="72"/>
      <c r="Q462" s="72"/>
      <c r="R462" s="72"/>
      <c r="S462" s="72"/>
      <c r="T462" s="73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T462" s="18" t="s">
        <v>154</v>
      </c>
      <c r="AU462" s="18" t="s">
        <v>83</v>
      </c>
    </row>
    <row r="463" spans="1:65" s="2" customFormat="1" ht="11.25">
      <c r="A463" s="35"/>
      <c r="B463" s="36"/>
      <c r="C463" s="37"/>
      <c r="D463" s="205" t="s">
        <v>155</v>
      </c>
      <c r="E463" s="37"/>
      <c r="F463" s="206" t="s">
        <v>838</v>
      </c>
      <c r="G463" s="37"/>
      <c r="H463" s="37"/>
      <c r="I463" s="202"/>
      <c r="J463" s="37"/>
      <c r="K463" s="37"/>
      <c r="L463" s="40"/>
      <c r="M463" s="203"/>
      <c r="N463" s="204"/>
      <c r="O463" s="72"/>
      <c r="P463" s="72"/>
      <c r="Q463" s="72"/>
      <c r="R463" s="72"/>
      <c r="S463" s="72"/>
      <c r="T463" s="73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8" t="s">
        <v>155</v>
      </c>
      <c r="AU463" s="18" t="s">
        <v>83</v>
      </c>
    </row>
    <row r="464" spans="1:65" s="2" customFormat="1" ht="24.2" customHeight="1">
      <c r="A464" s="35"/>
      <c r="B464" s="36"/>
      <c r="C464" s="187" t="s">
        <v>839</v>
      </c>
      <c r="D464" s="187" t="s">
        <v>148</v>
      </c>
      <c r="E464" s="188" t="s">
        <v>840</v>
      </c>
      <c r="F464" s="189" t="s">
        <v>841</v>
      </c>
      <c r="G464" s="190" t="s">
        <v>327</v>
      </c>
      <c r="H464" s="191">
        <v>4</v>
      </c>
      <c r="I464" s="192"/>
      <c r="J464" s="193">
        <f>ROUND(I464*H464,2)</f>
        <v>0</v>
      </c>
      <c r="K464" s="189" t="s">
        <v>152</v>
      </c>
      <c r="L464" s="40"/>
      <c r="M464" s="194" t="s">
        <v>1</v>
      </c>
      <c r="N464" s="195" t="s">
        <v>38</v>
      </c>
      <c r="O464" s="72"/>
      <c r="P464" s="196">
        <f>O464*H464</f>
        <v>0</v>
      </c>
      <c r="Q464" s="196">
        <v>0</v>
      </c>
      <c r="R464" s="196">
        <f>Q464*H464</f>
        <v>0</v>
      </c>
      <c r="S464" s="196">
        <v>0</v>
      </c>
      <c r="T464" s="197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198" t="s">
        <v>199</v>
      </c>
      <c r="AT464" s="198" t="s">
        <v>148</v>
      </c>
      <c r="AU464" s="198" t="s">
        <v>83</v>
      </c>
      <c r="AY464" s="18" t="s">
        <v>146</v>
      </c>
      <c r="BE464" s="199">
        <f>IF(N464="základní",J464,0)</f>
        <v>0</v>
      </c>
      <c r="BF464" s="199">
        <f>IF(N464="snížená",J464,0)</f>
        <v>0</v>
      </c>
      <c r="BG464" s="199">
        <f>IF(N464="zákl. přenesená",J464,0)</f>
        <v>0</v>
      </c>
      <c r="BH464" s="199">
        <f>IF(N464="sníž. přenesená",J464,0)</f>
        <v>0</v>
      </c>
      <c r="BI464" s="199">
        <f>IF(N464="nulová",J464,0)</f>
        <v>0</v>
      </c>
      <c r="BJ464" s="18" t="s">
        <v>81</v>
      </c>
      <c r="BK464" s="199">
        <f>ROUND(I464*H464,2)</f>
        <v>0</v>
      </c>
      <c r="BL464" s="18" t="s">
        <v>199</v>
      </c>
      <c r="BM464" s="198" t="s">
        <v>842</v>
      </c>
    </row>
    <row r="465" spans="1:65" s="2" customFormat="1" ht="11.25">
      <c r="A465" s="35"/>
      <c r="B465" s="36"/>
      <c r="C465" s="37"/>
      <c r="D465" s="200" t="s">
        <v>154</v>
      </c>
      <c r="E465" s="37"/>
      <c r="F465" s="201" t="s">
        <v>841</v>
      </c>
      <c r="G465" s="37"/>
      <c r="H465" s="37"/>
      <c r="I465" s="202"/>
      <c r="J465" s="37"/>
      <c r="K465" s="37"/>
      <c r="L465" s="40"/>
      <c r="M465" s="203"/>
      <c r="N465" s="204"/>
      <c r="O465" s="72"/>
      <c r="P465" s="72"/>
      <c r="Q465" s="72"/>
      <c r="R465" s="72"/>
      <c r="S465" s="72"/>
      <c r="T465" s="73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T465" s="18" t="s">
        <v>154</v>
      </c>
      <c r="AU465" s="18" t="s">
        <v>83</v>
      </c>
    </row>
    <row r="466" spans="1:65" s="2" customFormat="1" ht="11.25">
      <c r="A466" s="35"/>
      <c r="B466" s="36"/>
      <c r="C466" s="37"/>
      <c r="D466" s="205" t="s">
        <v>155</v>
      </c>
      <c r="E466" s="37"/>
      <c r="F466" s="206" t="s">
        <v>843</v>
      </c>
      <c r="G466" s="37"/>
      <c r="H466" s="37"/>
      <c r="I466" s="202"/>
      <c r="J466" s="37"/>
      <c r="K466" s="37"/>
      <c r="L466" s="40"/>
      <c r="M466" s="203"/>
      <c r="N466" s="204"/>
      <c r="O466" s="72"/>
      <c r="P466" s="72"/>
      <c r="Q466" s="72"/>
      <c r="R466" s="72"/>
      <c r="S466" s="72"/>
      <c r="T466" s="73"/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T466" s="18" t="s">
        <v>155</v>
      </c>
      <c r="AU466" s="18" t="s">
        <v>83</v>
      </c>
    </row>
    <row r="467" spans="1:65" s="2" customFormat="1" ht="24.2" customHeight="1">
      <c r="A467" s="35"/>
      <c r="B467" s="36"/>
      <c r="C467" s="187" t="s">
        <v>387</v>
      </c>
      <c r="D467" s="187" t="s">
        <v>148</v>
      </c>
      <c r="E467" s="188" t="s">
        <v>844</v>
      </c>
      <c r="F467" s="189" t="s">
        <v>845</v>
      </c>
      <c r="G467" s="190" t="s">
        <v>327</v>
      </c>
      <c r="H467" s="191">
        <v>3</v>
      </c>
      <c r="I467" s="192"/>
      <c r="J467" s="193">
        <f>ROUND(I467*H467,2)</f>
        <v>0</v>
      </c>
      <c r="K467" s="189" t="s">
        <v>152</v>
      </c>
      <c r="L467" s="40"/>
      <c r="M467" s="194" t="s">
        <v>1</v>
      </c>
      <c r="N467" s="195" t="s">
        <v>38</v>
      </c>
      <c r="O467" s="72"/>
      <c r="P467" s="196">
        <f>O467*H467</f>
        <v>0</v>
      </c>
      <c r="Q467" s="196">
        <v>0</v>
      </c>
      <c r="R467" s="196">
        <f>Q467*H467</f>
        <v>0</v>
      </c>
      <c r="S467" s="196">
        <v>0</v>
      </c>
      <c r="T467" s="197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198" t="s">
        <v>199</v>
      </c>
      <c r="AT467" s="198" t="s">
        <v>148</v>
      </c>
      <c r="AU467" s="198" t="s">
        <v>83</v>
      </c>
      <c r="AY467" s="18" t="s">
        <v>146</v>
      </c>
      <c r="BE467" s="199">
        <f>IF(N467="základní",J467,0)</f>
        <v>0</v>
      </c>
      <c r="BF467" s="199">
        <f>IF(N467="snížená",J467,0)</f>
        <v>0</v>
      </c>
      <c r="BG467" s="199">
        <f>IF(N467="zákl. přenesená",J467,0)</f>
        <v>0</v>
      </c>
      <c r="BH467" s="199">
        <f>IF(N467="sníž. přenesená",J467,0)</f>
        <v>0</v>
      </c>
      <c r="BI467" s="199">
        <f>IF(N467="nulová",J467,0)</f>
        <v>0</v>
      </c>
      <c r="BJ467" s="18" t="s">
        <v>81</v>
      </c>
      <c r="BK467" s="199">
        <f>ROUND(I467*H467,2)</f>
        <v>0</v>
      </c>
      <c r="BL467" s="18" t="s">
        <v>199</v>
      </c>
      <c r="BM467" s="198" t="s">
        <v>846</v>
      </c>
    </row>
    <row r="468" spans="1:65" s="2" customFormat="1" ht="11.25">
      <c r="A468" s="35"/>
      <c r="B468" s="36"/>
      <c r="C468" s="37"/>
      <c r="D468" s="200" t="s">
        <v>154</v>
      </c>
      <c r="E468" s="37"/>
      <c r="F468" s="201" t="s">
        <v>845</v>
      </c>
      <c r="G468" s="37"/>
      <c r="H468" s="37"/>
      <c r="I468" s="202"/>
      <c r="J468" s="37"/>
      <c r="K468" s="37"/>
      <c r="L468" s="40"/>
      <c r="M468" s="203"/>
      <c r="N468" s="204"/>
      <c r="O468" s="72"/>
      <c r="P468" s="72"/>
      <c r="Q468" s="72"/>
      <c r="R468" s="72"/>
      <c r="S468" s="72"/>
      <c r="T468" s="73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T468" s="18" t="s">
        <v>154</v>
      </c>
      <c r="AU468" s="18" t="s">
        <v>83</v>
      </c>
    </row>
    <row r="469" spans="1:65" s="2" customFormat="1" ht="11.25">
      <c r="A469" s="35"/>
      <c r="B469" s="36"/>
      <c r="C469" s="37"/>
      <c r="D469" s="205" t="s">
        <v>155</v>
      </c>
      <c r="E469" s="37"/>
      <c r="F469" s="206" t="s">
        <v>847</v>
      </c>
      <c r="G469" s="37"/>
      <c r="H469" s="37"/>
      <c r="I469" s="202"/>
      <c r="J469" s="37"/>
      <c r="K469" s="37"/>
      <c r="L469" s="40"/>
      <c r="M469" s="203"/>
      <c r="N469" s="204"/>
      <c r="O469" s="72"/>
      <c r="P469" s="72"/>
      <c r="Q469" s="72"/>
      <c r="R469" s="72"/>
      <c r="S469" s="72"/>
      <c r="T469" s="73"/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T469" s="18" t="s">
        <v>155</v>
      </c>
      <c r="AU469" s="18" t="s">
        <v>83</v>
      </c>
    </row>
    <row r="470" spans="1:65" s="2" customFormat="1" ht="21.75" customHeight="1">
      <c r="A470" s="35"/>
      <c r="B470" s="36"/>
      <c r="C470" s="187" t="s">
        <v>848</v>
      </c>
      <c r="D470" s="187" t="s">
        <v>148</v>
      </c>
      <c r="E470" s="188" t="s">
        <v>849</v>
      </c>
      <c r="F470" s="189" t="s">
        <v>850</v>
      </c>
      <c r="G470" s="190" t="s">
        <v>320</v>
      </c>
      <c r="H470" s="191">
        <v>35</v>
      </c>
      <c r="I470" s="192"/>
      <c r="J470" s="193">
        <f>ROUND(I470*H470,2)</f>
        <v>0</v>
      </c>
      <c r="K470" s="189" t="s">
        <v>152</v>
      </c>
      <c r="L470" s="40"/>
      <c r="M470" s="194" t="s">
        <v>1</v>
      </c>
      <c r="N470" s="195" t="s">
        <v>38</v>
      </c>
      <c r="O470" s="72"/>
      <c r="P470" s="196">
        <f>O470*H470</f>
        <v>0</v>
      </c>
      <c r="Q470" s="196">
        <v>0</v>
      </c>
      <c r="R470" s="196">
        <f>Q470*H470</f>
        <v>0</v>
      </c>
      <c r="S470" s="196">
        <v>0</v>
      </c>
      <c r="T470" s="197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198" t="s">
        <v>199</v>
      </c>
      <c r="AT470" s="198" t="s">
        <v>148</v>
      </c>
      <c r="AU470" s="198" t="s">
        <v>83</v>
      </c>
      <c r="AY470" s="18" t="s">
        <v>146</v>
      </c>
      <c r="BE470" s="199">
        <f>IF(N470="základní",J470,0)</f>
        <v>0</v>
      </c>
      <c r="BF470" s="199">
        <f>IF(N470="snížená",J470,0)</f>
        <v>0</v>
      </c>
      <c r="BG470" s="199">
        <f>IF(N470="zákl. přenesená",J470,0)</f>
        <v>0</v>
      </c>
      <c r="BH470" s="199">
        <f>IF(N470="sníž. přenesená",J470,0)</f>
        <v>0</v>
      </c>
      <c r="BI470" s="199">
        <f>IF(N470="nulová",J470,0)</f>
        <v>0</v>
      </c>
      <c r="BJ470" s="18" t="s">
        <v>81</v>
      </c>
      <c r="BK470" s="199">
        <f>ROUND(I470*H470,2)</f>
        <v>0</v>
      </c>
      <c r="BL470" s="18" t="s">
        <v>199</v>
      </c>
      <c r="BM470" s="198" t="s">
        <v>851</v>
      </c>
    </row>
    <row r="471" spans="1:65" s="2" customFormat="1" ht="11.25">
      <c r="A471" s="35"/>
      <c r="B471" s="36"/>
      <c r="C471" s="37"/>
      <c r="D471" s="200" t="s">
        <v>154</v>
      </c>
      <c r="E471" s="37"/>
      <c r="F471" s="201" t="s">
        <v>850</v>
      </c>
      <c r="G471" s="37"/>
      <c r="H471" s="37"/>
      <c r="I471" s="202"/>
      <c r="J471" s="37"/>
      <c r="K471" s="37"/>
      <c r="L471" s="40"/>
      <c r="M471" s="203"/>
      <c r="N471" s="204"/>
      <c r="O471" s="72"/>
      <c r="P471" s="72"/>
      <c r="Q471" s="72"/>
      <c r="R471" s="72"/>
      <c r="S471" s="72"/>
      <c r="T471" s="73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8" t="s">
        <v>154</v>
      </c>
      <c r="AU471" s="18" t="s">
        <v>83</v>
      </c>
    </row>
    <row r="472" spans="1:65" s="2" customFormat="1" ht="11.25">
      <c r="A472" s="35"/>
      <c r="B472" s="36"/>
      <c r="C472" s="37"/>
      <c r="D472" s="205" t="s">
        <v>155</v>
      </c>
      <c r="E472" s="37"/>
      <c r="F472" s="206" t="s">
        <v>852</v>
      </c>
      <c r="G472" s="37"/>
      <c r="H472" s="37"/>
      <c r="I472" s="202"/>
      <c r="J472" s="37"/>
      <c r="K472" s="37"/>
      <c r="L472" s="40"/>
      <c r="M472" s="203"/>
      <c r="N472" s="204"/>
      <c r="O472" s="72"/>
      <c r="P472" s="72"/>
      <c r="Q472" s="72"/>
      <c r="R472" s="72"/>
      <c r="S472" s="72"/>
      <c r="T472" s="73"/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T472" s="18" t="s">
        <v>155</v>
      </c>
      <c r="AU472" s="18" t="s">
        <v>83</v>
      </c>
    </row>
    <row r="473" spans="1:65" s="2" customFormat="1" ht="16.5" customHeight="1">
      <c r="A473" s="35"/>
      <c r="B473" s="36"/>
      <c r="C473" s="187" t="s">
        <v>393</v>
      </c>
      <c r="D473" s="187" t="s">
        <v>148</v>
      </c>
      <c r="E473" s="188" t="s">
        <v>853</v>
      </c>
      <c r="F473" s="189" t="s">
        <v>854</v>
      </c>
      <c r="G473" s="190" t="s">
        <v>320</v>
      </c>
      <c r="H473" s="191">
        <v>10</v>
      </c>
      <c r="I473" s="192"/>
      <c r="J473" s="193">
        <f>ROUND(I473*H473,2)</f>
        <v>0</v>
      </c>
      <c r="K473" s="189" t="s">
        <v>152</v>
      </c>
      <c r="L473" s="40"/>
      <c r="M473" s="194" t="s">
        <v>1</v>
      </c>
      <c r="N473" s="195" t="s">
        <v>38</v>
      </c>
      <c r="O473" s="72"/>
      <c r="P473" s="196">
        <f>O473*H473</f>
        <v>0</v>
      </c>
      <c r="Q473" s="196">
        <v>0</v>
      </c>
      <c r="R473" s="196">
        <f>Q473*H473</f>
        <v>0</v>
      </c>
      <c r="S473" s="196">
        <v>0</v>
      </c>
      <c r="T473" s="197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198" t="s">
        <v>199</v>
      </c>
      <c r="AT473" s="198" t="s">
        <v>148</v>
      </c>
      <c r="AU473" s="198" t="s">
        <v>83</v>
      </c>
      <c r="AY473" s="18" t="s">
        <v>146</v>
      </c>
      <c r="BE473" s="199">
        <f>IF(N473="základní",J473,0)</f>
        <v>0</v>
      </c>
      <c r="BF473" s="199">
        <f>IF(N473="snížená",J473,0)</f>
        <v>0</v>
      </c>
      <c r="BG473" s="199">
        <f>IF(N473="zákl. přenesená",J473,0)</f>
        <v>0</v>
      </c>
      <c r="BH473" s="199">
        <f>IF(N473="sníž. přenesená",J473,0)</f>
        <v>0</v>
      </c>
      <c r="BI473" s="199">
        <f>IF(N473="nulová",J473,0)</f>
        <v>0</v>
      </c>
      <c r="BJ473" s="18" t="s">
        <v>81</v>
      </c>
      <c r="BK473" s="199">
        <f>ROUND(I473*H473,2)</f>
        <v>0</v>
      </c>
      <c r="BL473" s="18" t="s">
        <v>199</v>
      </c>
      <c r="BM473" s="198" t="s">
        <v>855</v>
      </c>
    </row>
    <row r="474" spans="1:65" s="2" customFormat="1" ht="11.25">
      <c r="A474" s="35"/>
      <c r="B474" s="36"/>
      <c r="C474" s="37"/>
      <c r="D474" s="200" t="s">
        <v>154</v>
      </c>
      <c r="E474" s="37"/>
      <c r="F474" s="201" t="s">
        <v>854</v>
      </c>
      <c r="G474" s="37"/>
      <c r="H474" s="37"/>
      <c r="I474" s="202"/>
      <c r="J474" s="37"/>
      <c r="K474" s="37"/>
      <c r="L474" s="40"/>
      <c r="M474" s="203"/>
      <c r="N474" s="204"/>
      <c r="O474" s="72"/>
      <c r="P474" s="72"/>
      <c r="Q474" s="72"/>
      <c r="R474" s="72"/>
      <c r="S474" s="72"/>
      <c r="T474" s="73"/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T474" s="18" t="s">
        <v>154</v>
      </c>
      <c r="AU474" s="18" t="s">
        <v>83</v>
      </c>
    </row>
    <row r="475" spans="1:65" s="2" customFormat="1" ht="11.25">
      <c r="A475" s="35"/>
      <c r="B475" s="36"/>
      <c r="C475" s="37"/>
      <c r="D475" s="205" t="s">
        <v>155</v>
      </c>
      <c r="E475" s="37"/>
      <c r="F475" s="206" t="s">
        <v>856</v>
      </c>
      <c r="G475" s="37"/>
      <c r="H475" s="37"/>
      <c r="I475" s="202"/>
      <c r="J475" s="37"/>
      <c r="K475" s="37"/>
      <c r="L475" s="40"/>
      <c r="M475" s="203"/>
      <c r="N475" s="204"/>
      <c r="O475" s="72"/>
      <c r="P475" s="72"/>
      <c r="Q475" s="72"/>
      <c r="R475" s="72"/>
      <c r="S475" s="72"/>
      <c r="T475" s="73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8" t="s">
        <v>155</v>
      </c>
      <c r="AU475" s="18" t="s">
        <v>83</v>
      </c>
    </row>
    <row r="476" spans="1:65" s="2" customFormat="1" ht="24.2" customHeight="1">
      <c r="A476" s="35"/>
      <c r="B476" s="36"/>
      <c r="C476" s="187" t="s">
        <v>857</v>
      </c>
      <c r="D476" s="187" t="s">
        <v>148</v>
      </c>
      <c r="E476" s="188" t="s">
        <v>858</v>
      </c>
      <c r="F476" s="189" t="s">
        <v>859</v>
      </c>
      <c r="G476" s="190" t="s">
        <v>860</v>
      </c>
      <c r="H476" s="253"/>
      <c r="I476" s="192"/>
      <c r="J476" s="193">
        <f>ROUND(I476*H476,2)</f>
        <v>0</v>
      </c>
      <c r="K476" s="189" t="s">
        <v>152</v>
      </c>
      <c r="L476" s="40"/>
      <c r="M476" s="194" t="s">
        <v>1</v>
      </c>
      <c r="N476" s="195" t="s">
        <v>38</v>
      </c>
      <c r="O476" s="72"/>
      <c r="P476" s="196">
        <f>O476*H476</f>
        <v>0</v>
      </c>
      <c r="Q476" s="196">
        <v>0</v>
      </c>
      <c r="R476" s="196">
        <f>Q476*H476</f>
        <v>0</v>
      </c>
      <c r="S476" s="196">
        <v>0</v>
      </c>
      <c r="T476" s="197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198" t="s">
        <v>199</v>
      </c>
      <c r="AT476" s="198" t="s">
        <v>148</v>
      </c>
      <c r="AU476" s="198" t="s">
        <v>83</v>
      </c>
      <c r="AY476" s="18" t="s">
        <v>146</v>
      </c>
      <c r="BE476" s="199">
        <f>IF(N476="základní",J476,0)</f>
        <v>0</v>
      </c>
      <c r="BF476" s="199">
        <f>IF(N476="snížená",J476,0)</f>
        <v>0</v>
      </c>
      <c r="BG476" s="199">
        <f>IF(N476="zákl. přenesená",J476,0)</f>
        <v>0</v>
      </c>
      <c r="BH476" s="199">
        <f>IF(N476="sníž. přenesená",J476,0)</f>
        <v>0</v>
      </c>
      <c r="BI476" s="199">
        <f>IF(N476="nulová",J476,0)</f>
        <v>0</v>
      </c>
      <c r="BJ476" s="18" t="s">
        <v>81</v>
      </c>
      <c r="BK476" s="199">
        <f>ROUND(I476*H476,2)</f>
        <v>0</v>
      </c>
      <c r="BL476" s="18" t="s">
        <v>199</v>
      </c>
      <c r="BM476" s="198" t="s">
        <v>861</v>
      </c>
    </row>
    <row r="477" spans="1:65" s="2" customFormat="1" ht="11.25">
      <c r="A477" s="35"/>
      <c r="B477" s="36"/>
      <c r="C477" s="37"/>
      <c r="D477" s="200" t="s">
        <v>154</v>
      </c>
      <c r="E477" s="37"/>
      <c r="F477" s="201" t="s">
        <v>859</v>
      </c>
      <c r="G477" s="37"/>
      <c r="H477" s="37"/>
      <c r="I477" s="202"/>
      <c r="J477" s="37"/>
      <c r="K477" s="37"/>
      <c r="L477" s="40"/>
      <c r="M477" s="203"/>
      <c r="N477" s="204"/>
      <c r="O477" s="72"/>
      <c r="P477" s="72"/>
      <c r="Q477" s="72"/>
      <c r="R477" s="72"/>
      <c r="S477" s="72"/>
      <c r="T477" s="73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T477" s="18" t="s">
        <v>154</v>
      </c>
      <c r="AU477" s="18" t="s">
        <v>83</v>
      </c>
    </row>
    <row r="478" spans="1:65" s="2" customFormat="1" ht="11.25">
      <c r="A478" s="35"/>
      <c r="B478" s="36"/>
      <c r="C478" s="37"/>
      <c r="D478" s="205" t="s">
        <v>155</v>
      </c>
      <c r="E478" s="37"/>
      <c r="F478" s="206" t="s">
        <v>862</v>
      </c>
      <c r="G478" s="37"/>
      <c r="H478" s="37"/>
      <c r="I478" s="202"/>
      <c r="J478" s="37"/>
      <c r="K478" s="37"/>
      <c r="L478" s="40"/>
      <c r="M478" s="203"/>
      <c r="N478" s="204"/>
      <c r="O478" s="72"/>
      <c r="P478" s="72"/>
      <c r="Q478" s="72"/>
      <c r="R478" s="72"/>
      <c r="S478" s="72"/>
      <c r="T478" s="73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8" t="s">
        <v>155</v>
      </c>
      <c r="AU478" s="18" t="s">
        <v>83</v>
      </c>
    </row>
    <row r="479" spans="1:65" s="12" customFormat="1" ht="22.9" customHeight="1">
      <c r="B479" s="171"/>
      <c r="C479" s="172"/>
      <c r="D479" s="173" t="s">
        <v>72</v>
      </c>
      <c r="E479" s="185" t="s">
        <v>308</v>
      </c>
      <c r="F479" s="185" t="s">
        <v>309</v>
      </c>
      <c r="G479" s="172"/>
      <c r="H479" s="172"/>
      <c r="I479" s="175"/>
      <c r="J479" s="186">
        <f>BK479</f>
        <v>0</v>
      </c>
      <c r="K479" s="172"/>
      <c r="L479" s="177"/>
      <c r="M479" s="178"/>
      <c r="N479" s="179"/>
      <c r="O479" s="179"/>
      <c r="P479" s="180">
        <f>SUM(P480:P538)</f>
        <v>0</v>
      </c>
      <c r="Q479" s="179"/>
      <c r="R479" s="180">
        <f>SUM(R480:R538)</f>
        <v>0</v>
      </c>
      <c r="S479" s="179"/>
      <c r="T479" s="181">
        <f>SUM(T480:T538)</f>
        <v>0</v>
      </c>
      <c r="AR479" s="182" t="s">
        <v>83</v>
      </c>
      <c r="AT479" s="183" t="s">
        <v>72</v>
      </c>
      <c r="AU479" s="183" t="s">
        <v>81</v>
      </c>
      <c r="AY479" s="182" t="s">
        <v>146</v>
      </c>
      <c r="BK479" s="184">
        <f>SUM(BK480:BK538)</f>
        <v>0</v>
      </c>
    </row>
    <row r="480" spans="1:65" s="2" customFormat="1" ht="24.2" customHeight="1">
      <c r="A480" s="35"/>
      <c r="B480" s="36"/>
      <c r="C480" s="187" t="s">
        <v>680</v>
      </c>
      <c r="D480" s="187" t="s">
        <v>148</v>
      </c>
      <c r="E480" s="188" t="s">
        <v>863</v>
      </c>
      <c r="F480" s="189" t="s">
        <v>864</v>
      </c>
      <c r="G480" s="190" t="s">
        <v>327</v>
      </c>
      <c r="H480" s="191">
        <v>1</v>
      </c>
      <c r="I480" s="192"/>
      <c r="J480" s="193">
        <f>ROUND(I480*H480,2)</f>
        <v>0</v>
      </c>
      <c r="K480" s="189" t="s">
        <v>152</v>
      </c>
      <c r="L480" s="40"/>
      <c r="M480" s="194" t="s">
        <v>1</v>
      </c>
      <c r="N480" s="195" t="s">
        <v>38</v>
      </c>
      <c r="O480" s="72"/>
      <c r="P480" s="196">
        <f>O480*H480</f>
        <v>0</v>
      </c>
      <c r="Q480" s="196">
        <v>0</v>
      </c>
      <c r="R480" s="196">
        <f>Q480*H480</f>
        <v>0</v>
      </c>
      <c r="S480" s="196">
        <v>0</v>
      </c>
      <c r="T480" s="197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198" t="s">
        <v>199</v>
      </c>
      <c r="AT480" s="198" t="s">
        <v>148</v>
      </c>
      <c r="AU480" s="198" t="s">
        <v>83</v>
      </c>
      <c r="AY480" s="18" t="s">
        <v>146</v>
      </c>
      <c r="BE480" s="199">
        <f>IF(N480="základní",J480,0)</f>
        <v>0</v>
      </c>
      <c r="BF480" s="199">
        <f>IF(N480="snížená",J480,0)</f>
        <v>0</v>
      </c>
      <c r="BG480" s="199">
        <f>IF(N480="zákl. přenesená",J480,0)</f>
        <v>0</v>
      </c>
      <c r="BH480" s="199">
        <f>IF(N480="sníž. přenesená",J480,0)</f>
        <v>0</v>
      </c>
      <c r="BI480" s="199">
        <f>IF(N480="nulová",J480,0)</f>
        <v>0</v>
      </c>
      <c r="BJ480" s="18" t="s">
        <v>81</v>
      </c>
      <c r="BK480" s="199">
        <f>ROUND(I480*H480,2)</f>
        <v>0</v>
      </c>
      <c r="BL480" s="18" t="s">
        <v>199</v>
      </c>
      <c r="BM480" s="198" t="s">
        <v>865</v>
      </c>
    </row>
    <row r="481" spans="1:65" s="2" customFormat="1" ht="11.25">
      <c r="A481" s="35"/>
      <c r="B481" s="36"/>
      <c r="C481" s="37"/>
      <c r="D481" s="200" t="s">
        <v>154</v>
      </c>
      <c r="E481" s="37"/>
      <c r="F481" s="201" t="s">
        <v>864</v>
      </c>
      <c r="G481" s="37"/>
      <c r="H481" s="37"/>
      <c r="I481" s="202"/>
      <c r="J481" s="37"/>
      <c r="K481" s="37"/>
      <c r="L481" s="40"/>
      <c r="M481" s="203"/>
      <c r="N481" s="204"/>
      <c r="O481" s="72"/>
      <c r="P481" s="72"/>
      <c r="Q481" s="72"/>
      <c r="R481" s="72"/>
      <c r="S481" s="72"/>
      <c r="T481" s="73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T481" s="18" t="s">
        <v>154</v>
      </c>
      <c r="AU481" s="18" t="s">
        <v>83</v>
      </c>
    </row>
    <row r="482" spans="1:65" s="2" customFormat="1" ht="11.25">
      <c r="A482" s="35"/>
      <c r="B482" s="36"/>
      <c r="C482" s="37"/>
      <c r="D482" s="205" t="s">
        <v>155</v>
      </c>
      <c r="E482" s="37"/>
      <c r="F482" s="206" t="s">
        <v>866</v>
      </c>
      <c r="G482" s="37"/>
      <c r="H482" s="37"/>
      <c r="I482" s="202"/>
      <c r="J482" s="37"/>
      <c r="K482" s="37"/>
      <c r="L482" s="40"/>
      <c r="M482" s="203"/>
      <c r="N482" s="204"/>
      <c r="O482" s="72"/>
      <c r="P482" s="72"/>
      <c r="Q482" s="72"/>
      <c r="R482" s="72"/>
      <c r="S482" s="72"/>
      <c r="T482" s="73"/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T482" s="18" t="s">
        <v>155</v>
      </c>
      <c r="AU482" s="18" t="s">
        <v>83</v>
      </c>
    </row>
    <row r="483" spans="1:65" s="2" customFormat="1" ht="21.75" customHeight="1">
      <c r="A483" s="35"/>
      <c r="B483" s="36"/>
      <c r="C483" s="187" t="s">
        <v>867</v>
      </c>
      <c r="D483" s="187" t="s">
        <v>148</v>
      </c>
      <c r="E483" s="188" t="s">
        <v>868</v>
      </c>
      <c r="F483" s="189" t="s">
        <v>869</v>
      </c>
      <c r="G483" s="190" t="s">
        <v>327</v>
      </c>
      <c r="H483" s="191">
        <v>1</v>
      </c>
      <c r="I483" s="192"/>
      <c r="J483" s="193">
        <f>ROUND(I483*H483,2)</f>
        <v>0</v>
      </c>
      <c r="K483" s="189" t="s">
        <v>152</v>
      </c>
      <c r="L483" s="40"/>
      <c r="M483" s="194" t="s">
        <v>1</v>
      </c>
      <c r="N483" s="195" t="s">
        <v>38</v>
      </c>
      <c r="O483" s="72"/>
      <c r="P483" s="196">
        <f>O483*H483</f>
        <v>0</v>
      </c>
      <c r="Q483" s="196">
        <v>0</v>
      </c>
      <c r="R483" s="196">
        <f>Q483*H483</f>
        <v>0</v>
      </c>
      <c r="S483" s="196">
        <v>0</v>
      </c>
      <c r="T483" s="197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198" t="s">
        <v>199</v>
      </c>
      <c r="AT483" s="198" t="s">
        <v>148</v>
      </c>
      <c r="AU483" s="198" t="s">
        <v>83</v>
      </c>
      <c r="AY483" s="18" t="s">
        <v>146</v>
      </c>
      <c r="BE483" s="199">
        <f>IF(N483="základní",J483,0)</f>
        <v>0</v>
      </c>
      <c r="BF483" s="199">
        <f>IF(N483="snížená",J483,0)</f>
        <v>0</v>
      </c>
      <c r="BG483" s="199">
        <f>IF(N483="zákl. přenesená",J483,0)</f>
        <v>0</v>
      </c>
      <c r="BH483" s="199">
        <f>IF(N483="sníž. přenesená",J483,0)</f>
        <v>0</v>
      </c>
      <c r="BI483" s="199">
        <f>IF(N483="nulová",J483,0)</f>
        <v>0</v>
      </c>
      <c r="BJ483" s="18" t="s">
        <v>81</v>
      </c>
      <c r="BK483" s="199">
        <f>ROUND(I483*H483,2)</f>
        <v>0</v>
      </c>
      <c r="BL483" s="18" t="s">
        <v>199</v>
      </c>
      <c r="BM483" s="198" t="s">
        <v>870</v>
      </c>
    </row>
    <row r="484" spans="1:65" s="2" customFormat="1" ht="11.25">
      <c r="A484" s="35"/>
      <c r="B484" s="36"/>
      <c r="C484" s="37"/>
      <c r="D484" s="200" t="s">
        <v>154</v>
      </c>
      <c r="E484" s="37"/>
      <c r="F484" s="201" t="s">
        <v>869</v>
      </c>
      <c r="G484" s="37"/>
      <c r="H484" s="37"/>
      <c r="I484" s="202"/>
      <c r="J484" s="37"/>
      <c r="K484" s="37"/>
      <c r="L484" s="40"/>
      <c r="M484" s="203"/>
      <c r="N484" s="204"/>
      <c r="O484" s="72"/>
      <c r="P484" s="72"/>
      <c r="Q484" s="72"/>
      <c r="R484" s="72"/>
      <c r="S484" s="72"/>
      <c r="T484" s="73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18" t="s">
        <v>154</v>
      </c>
      <c r="AU484" s="18" t="s">
        <v>83</v>
      </c>
    </row>
    <row r="485" spans="1:65" s="2" customFormat="1" ht="11.25">
      <c r="A485" s="35"/>
      <c r="B485" s="36"/>
      <c r="C485" s="37"/>
      <c r="D485" s="205" t="s">
        <v>155</v>
      </c>
      <c r="E485" s="37"/>
      <c r="F485" s="206" t="s">
        <v>871</v>
      </c>
      <c r="G485" s="37"/>
      <c r="H485" s="37"/>
      <c r="I485" s="202"/>
      <c r="J485" s="37"/>
      <c r="K485" s="37"/>
      <c r="L485" s="40"/>
      <c r="M485" s="203"/>
      <c r="N485" s="204"/>
      <c r="O485" s="72"/>
      <c r="P485" s="72"/>
      <c r="Q485" s="72"/>
      <c r="R485" s="72"/>
      <c r="S485" s="72"/>
      <c r="T485" s="73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T485" s="18" t="s">
        <v>155</v>
      </c>
      <c r="AU485" s="18" t="s">
        <v>83</v>
      </c>
    </row>
    <row r="486" spans="1:65" s="2" customFormat="1" ht="24.2" customHeight="1">
      <c r="A486" s="35"/>
      <c r="B486" s="36"/>
      <c r="C486" s="187" t="s">
        <v>683</v>
      </c>
      <c r="D486" s="187" t="s">
        <v>148</v>
      </c>
      <c r="E486" s="188" t="s">
        <v>872</v>
      </c>
      <c r="F486" s="189" t="s">
        <v>873</v>
      </c>
      <c r="G486" s="190" t="s">
        <v>320</v>
      </c>
      <c r="H486" s="191">
        <v>13</v>
      </c>
      <c r="I486" s="192"/>
      <c r="J486" s="193">
        <f>ROUND(I486*H486,2)</f>
        <v>0</v>
      </c>
      <c r="K486" s="189" t="s">
        <v>312</v>
      </c>
      <c r="L486" s="40"/>
      <c r="M486" s="194" t="s">
        <v>1</v>
      </c>
      <c r="N486" s="195" t="s">
        <v>38</v>
      </c>
      <c r="O486" s="72"/>
      <c r="P486" s="196">
        <f>O486*H486</f>
        <v>0</v>
      </c>
      <c r="Q486" s="196">
        <v>0</v>
      </c>
      <c r="R486" s="196">
        <f>Q486*H486</f>
        <v>0</v>
      </c>
      <c r="S486" s="196">
        <v>0</v>
      </c>
      <c r="T486" s="197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198" t="s">
        <v>199</v>
      </c>
      <c r="AT486" s="198" t="s">
        <v>148</v>
      </c>
      <c r="AU486" s="198" t="s">
        <v>83</v>
      </c>
      <c r="AY486" s="18" t="s">
        <v>146</v>
      </c>
      <c r="BE486" s="199">
        <f>IF(N486="základní",J486,0)</f>
        <v>0</v>
      </c>
      <c r="BF486" s="199">
        <f>IF(N486="snížená",J486,0)</f>
        <v>0</v>
      </c>
      <c r="BG486" s="199">
        <f>IF(N486="zákl. přenesená",J486,0)</f>
        <v>0</v>
      </c>
      <c r="BH486" s="199">
        <f>IF(N486="sníž. přenesená",J486,0)</f>
        <v>0</v>
      </c>
      <c r="BI486" s="199">
        <f>IF(N486="nulová",J486,0)</f>
        <v>0</v>
      </c>
      <c r="BJ486" s="18" t="s">
        <v>81</v>
      </c>
      <c r="BK486" s="199">
        <f>ROUND(I486*H486,2)</f>
        <v>0</v>
      </c>
      <c r="BL486" s="18" t="s">
        <v>199</v>
      </c>
      <c r="BM486" s="198" t="s">
        <v>874</v>
      </c>
    </row>
    <row r="487" spans="1:65" s="2" customFormat="1" ht="11.25">
      <c r="A487" s="35"/>
      <c r="B487" s="36"/>
      <c r="C487" s="37"/>
      <c r="D487" s="200" t="s">
        <v>154</v>
      </c>
      <c r="E487" s="37"/>
      <c r="F487" s="201" t="s">
        <v>873</v>
      </c>
      <c r="G487" s="37"/>
      <c r="H487" s="37"/>
      <c r="I487" s="202"/>
      <c r="J487" s="37"/>
      <c r="K487" s="37"/>
      <c r="L487" s="40"/>
      <c r="M487" s="203"/>
      <c r="N487" s="204"/>
      <c r="O487" s="72"/>
      <c r="P487" s="72"/>
      <c r="Q487" s="72"/>
      <c r="R487" s="72"/>
      <c r="S487" s="72"/>
      <c r="T487" s="73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8" t="s">
        <v>154</v>
      </c>
      <c r="AU487" s="18" t="s">
        <v>83</v>
      </c>
    </row>
    <row r="488" spans="1:65" s="13" customFormat="1" ht="11.25">
      <c r="B488" s="207"/>
      <c r="C488" s="208"/>
      <c r="D488" s="200" t="s">
        <v>157</v>
      </c>
      <c r="E488" s="209" t="s">
        <v>1</v>
      </c>
      <c r="F488" s="210" t="s">
        <v>875</v>
      </c>
      <c r="G488" s="208"/>
      <c r="H488" s="209" t="s">
        <v>1</v>
      </c>
      <c r="I488" s="211"/>
      <c r="J488" s="208"/>
      <c r="K488" s="208"/>
      <c r="L488" s="212"/>
      <c r="M488" s="213"/>
      <c r="N488" s="214"/>
      <c r="O488" s="214"/>
      <c r="P488" s="214"/>
      <c r="Q488" s="214"/>
      <c r="R488" s="214"/>
      <c r="S488" s="214"/>
      <c r="T488" s="215"/>
      <c r="AT488" s="216" t="s">
        <v>157</v>
      </c>
      <c r="AU488" s="216" t="s">
        <v>83</v>
      </c>
      <c r="AV488" s="13" t="s">
        <v>81</v>
      </c>
      <c r="AW488" s="13" t="s">
        <v>30</v>
      </c>
      <c r="AX488" s="13" t="s">
        <v>73</v>
      </c>
      <c r="AY488" s="216" t="s">
        <v>146</v>
      </c>
    </row>
    <row r="489" spans="1:65" s="14" customFormat="1" ht="11.25">
      <c r="B489" s="217"/>
      <c r="C489" s="218"/>
      <c r="D489" s="200" t="s">
        <v>157</v>
      </c>
      <c r="E489" s="219" t="s">
        <v>1</v>
      </c>
      <c r="F489" s="220" t="s">
        <v>876</v>
      </c>
      <c r="G489" s="218"/>
      <c r="H489" s="221">
        <v>13</v>
      </c>
      <c r="I489" s="222"/>
      <c r="J489" s="218"/>
      <c r="K489" s="218"/>
      <c r="L489" s="223"/>
      <c r="M489" s="224"/>
      <c r="N489" s="225"/>
      <c r="O489" s="225"/>
      <c r="P489" s="225"/>
      <c r="Q489" s="225"/>
      <c r="R489" s="225"/>
      <c r="S489" s="225"/>
      <c r="T489" s="226"/>
      <c r="AT489" s="227" t="s">
        <v>157</v>
      </c>
      <c r="AU489" s="227" t="s">
        <v>83</v>
      </c>
      <c r="AV489" s="14" t="s">
        <v>83</v>
      </c>
      <c r="AW489" s="14" t="s">
        <v>30</v>
      </c>
      <c r="AX489" s="14" t="s">
        <v>73</v>
      </c>
      <c r="AY489" s="227" t="s">
        <v>146</v>
      </c>
    </row>
    <row r="490" spans="1:65" s="15" customFormat="1" ht="11.25">
      <c r="B490" s="228"/>
      <c r="C490" s="229"/>
      <c r="D490" s="200" t="s">
        <v>157</v>
      </c>
      <c r="E490" s="230" t="s">
        <v>1</v>
      </c>
      <c r="F490" s="231" t="s">
        <v>160</v>
      </c>
      <c r="G490" s="229"/>
      <c r="H490" s="232">
        <v>13</v>
      </c>
      <c r="I490" s="233"/>
      <c r="J490" s="229"/>
      <c r="K490" s="229"/>
      <c r="L490" s="234"/>
      <c r="M490" s="235"/>
      <c r="N490" s="236"/>
      <c r="O490" s="236"/>
      <c r="P490" s="236"/>
      <c r="Q490" s="236"/>
      <c r="R490" s="236"/>
      <c r="S490" s="236"/>
      <c r="T490" s="237"/>
      <c r="AT490" s="238" t="s">
        <v>157</v>
      </c>
      <c r="AU490" s="238" t="s">
        <v>83</v>
      </c>
      <c r="AV490" s="15" t="s">
        <v>153</v>
      </c>
      <c r="AW490" s="15" t="s">
        <v>30</v>
      </c>
      <c r="AX490" s="15" t="s">
        <v>81</v>
      </c>
      <c r="AY490" s="238" t="s">
        <v>146</v>
      </c>
    </row>
    <row r="491" spans="1:65" s="2" customFormat="1" ht="24.2" customHeight="1">
      <c r="A491" s="35"/>
      <c r="B491" s="36"/>
      <c r="C491" s="187" t="s">
        <v>877</v>
      </c>
      <c r="D491" s="187" t="s">
        <v>148</v>
      </c>
      <c r="E491" s="188" t="s">
        <v>878</v>
      </c>
      <c r="F491" s="189" t="s">
        <v>879</v>
      </c>
      <c r="G491" s="190" t="s">
        <v>320</v>
      </c>
      <c r="H491" s="191">
        <v>51</v>
      </c>
      <c r="I491" s="192"/>
      <c r="J491" s="193">
        <f>ROUND(I491*H491,2)</f>
        <v>0</v>
      </c>
      <c r="K491" s="189" t="s">
        <v>312</v>
      </c>
      <c r="L491" s="40"/>
      <c r="M491" s="194" t="s">
        <v>1</v>
      </c>
      <c r="N491" s="195" t="s">
        <v>38</v>
      </c>
      <c r="O491" s="72"/>
      <c r="P491" s="196">
        <f>O491*H491</f>
        <v>0</v>
      </c>
      <c r="Q491" s="196">
        <v>0</v>
      </c>
      <c r="R491" s="196">
        <f>Q491*H491</f>
        <v>0</v>
      </c>
      <c r="S491" s="196">
        <v>0</v>
      </c>
      <c r="T491" s="197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198" t="s">
        <v>199</v>
      </c>
      <c r="AT491" s="198" t="s">
        <v>148</v>
      </c>
      <c r="AU491" s="198" t="s">
        <v>83</v>
      </c>
      <c r="AY491" s="18" t="s">
        <v>146</v>
      </c>
      <c r="BE491" s="199">
        <f>IF(N491="základní",J491,0)</f>
        <v>0</v>
      </c>
      <c r="BF491" s="199">
        <f>IF(N491="snížená",J491,0)</f>
        <v>0</v>
      </c>
      <c r="BG491" s="199">
        <f>IF(N491="zákl. přenesená",J491,0)</f>
        <v>0</v>
      </c>
      <c r="BH491" s="199">
        <f>IF(N491="sníž. přenesená",J491,0)</f>
        <v>0</v>
      </c>
      <c r="BI491" s="199">
        <f>IF(N491="nulová",J491,0)</f>
        <v>0</v>
      </c>
      <c r="BJ491" s="18" t="s">
        <v>81</v>
      </c>
      <c r="BK491" s="199">
        <f>ROUND(I491*H491,2)</f>
        <v>0</v>
      </c>
      <c r="BL491" s="18" t="s">
        <v>199</v>
      </c>
      <c r="BM491" s="198" t="s">
        <v>880</v>
      </c>
    </row>
    <row r="492" spans="1:65" s="2" customFormat="1" ht="11.25">
      <c r="A492" s="35"/>
      <c r="B492" s="36"/>
      <c r="C492" s="37"/>
      <c r="D492" s="200" t="s">
        <v>154</v>
      </c>
      <c r="E492" s="37"/>
      <c r="F492" s="201" t="s">
        <v>879</v>
      </c>
      <c r="G492" s="37"/>
      <c r="H492" s="37"/>
      <c r="I492" s="202"/>
      <c r="J492" s="37"/>
      <c r="K492" s="37"/>
      <c r="L492" s="40"/>
      <c r="M492" s="203"/>
      <c r="N492" s="204"/>
      <c r="O492" s="72"/>
      <c r="P492" s="72"/>
      <c r="Q492" s="72"/>
      <c r="R492" s="72"/>
      <c r="S492" s="72"/>
      <c r="T492" s="73"/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T492" s="18" t="s">
        <v>154</v>
      </c>
      <c r="AU492" s="18" t="s">
        <v>83</v>
      </c>
    </row>
    <row r="493" spans="1:65" s="13" customFormat="1" ht="11.25">
      <c r="B493" s="207"/>
      <c r="C493" s="208"/>
      <c r="D493" s="200" t="s">
        <v>157</v>
      </c>
      <c r="E493" s="209" t="s">
        <v>1</v>
      </c>
      <c r="F493" s="210" t="s">
        <v>881</v>
      </c>
      <c r="G493" s="208"/>
      <c r="H493" s="209" t="s">
        <v>1</v>
      </c>
      <c r="I493" s="211"/>
      <c r="J493" s="208"/>
      <c r="K493" s="208"/>
      <c r="L493" s="212"/>
      <c r="M493" s="213"/>
      <c r="N493" s="214"/>
      <c r="O493" s="214"/>
      <c r="P493" s="214"/>
      <c r="Q493" s="214"/>
      <c r="R493" s="214"/>
      <c r="S493" s="214"/>
      <c r="T493" s="215"/>
      <c r="AT493" s="216" t="s">
        <v>157</v>
      </c>
      <c r="AU493" s="216" t="s">
        <v>83</v>
      </c>
      <c r="AV493" s="13" t="s">
        <v>81</v>
      </c>
      <c r="AW493" s="13" t="s">
        <v>30</v>
      </c>
      <c r="AX493" s="13" t="s">
        <v>73</v>
      </c>
      <c r="AY493" s="216" t="s">
        <v>146</v>
      </c>
    </row>
    <row r="494" spans="1:65" s="14" customFormat="1" ht="11.25">
      <c r="B494" s="217"/>
      <c r="C494" s="218"/>
      <c r="D494" s="200" t="s">
        <v>157</v>
      </c>
      <c r="E494" s="219" t="s">
        <v>1</v>
      </c>
      <c r="F494" s="220" t="s">
        <v>882</v>
      </c>
      <c r="G494" s="218"/>
      <c r="H494" s="221">
        <v>31</v>
      </c>
      <c r="I494" s="222"/>
      <c r="J494" s="218"/>
      <c r="K494" s="218"/>
      <c r="L494" s="223"/>
      <c r="M494" s="224"/>
      <c r="N494" s="225"/>
      <c r="O494" s="225"/>
      <c r="P494" s="225"/>
      <c r="Q494" s="225"/>
      <c r="R494" s="225"/>
      <c r="S494" s="225"/>
      <c r="T494" s="226"/>
      <c r="AT494" s="227" t="s">
        <v>157</v>
      </c>
      <c r="AU494" s="227" t="s">
        <v>83</v>
      </c>
      <c r="AV494" s="14" t="s">
        <v>83</v>
      </c>
      <c r="AW494" s="14" t="s">
        <v>30</v>
      </c>
      <c r="AX494" s="14" t="s">
        <v>73</v>
      </c>
      <c r="AY494" s="227" t="s">
        <v>146</v>
      </c>
    </row>
    <row r="495" spans="1:65" s="13" customFormat="1" ht="11.25">
      <c r="B495" s="207"/>
      <c r="C495" s="208"/>
      <c r="D495" s="200" t="s">
        <v>157</v>
      </c>
      <c r="E495" s="209" t="s">
        <v>1</v>
      </c>
      <c r="F495" s="210" t="s">
        <v>883</v>
      </c>
      <c r="G495" s="208"/>
      <c r="H495" s="209" t="s">
        <v>1</v>
      </c>
      <c r="I495" s="211"/>
      <c r="J495" s="208"/>
      <c r="K495" s="208"/>
      <c r="L495" s="212"/>
      <c r="M495" s="213"/>
      <c r="N495" s="214"/>
      <c r="O495" s="214"/>
      <c r="P495" s="214"/>
      <c r="Q495" s="214"/>
      <c r="R495" s="214"/>
      <c r="S495" s="214"/>
      <c r="T495" s="215"/>
      <c r="AT495" s="216" t="s">
        <v>157</v>
      </c>
      <c r="AU495" s="216" t="s">
        <v>83</v>
      </c>
      <c r="AV495" s="13" t="s">
        <v>81</v>
      </c>
      <c r="AW495" s="13" t="s">
        <v>30</v>
      </c>
      <c r="AX495" s="13" t="s">
        <v>73</v>
      </c>
      <c r="AY495" s="216" t="s">
        <v>146</v>
      </c>
    </row>
    <row r="496" spans="1:65" s="14" customFormat="1" ht="11.25">
      <c r="B496" s="217"/>
      <c r="C496" s="218"/>
      <c r="D496" s="200" t="s">
        <v>157</v>
      </c>
      <c r="E496" s="219" t="s">
        <v>1</v>
      </c>
      <c r="F496" s="220" t="s">
        <v>884</v>
      </c>
      <c r="G496" s="218"/>
      <c r="H496" s="221">
        <v>20</v>
      </c>
      <c r="I496" s="222"/>
      <c r="J496" s="218"/>
      <c r="K496" s="218"/>
      <c r="L496" s="223"/>
      <c r="M496" s="224"/>
      <c r="N496" s="225"/>
      <c r="O496" s="225"/>
      <c r="P496" s="225"/>
      <c r="Q496" s="225"/>
      <c r="R496" s="225"/>
      <c r="S496" s="225"/>
      <c r="T496" s="226"/>
      <c r="AT496" s="227" t="s">
        <v>157</v>
      </c>
      <c r="AU496" s="227" t="s">
        <v>83</v>
      </c>
      <c r="AV496" s="14" t="s">
        <v>83</v>
      </c>
      <c r="AW496" s="14" t="s">
        <v>30</v>
      </c>
      <c r="AX496" s="14" t="s">
        <v>73</v>
      </c>
      <c r="AY496" s="227" t="s">
        <v>146</v>
      </c>
    </row>
    <row r="497" spans="1:65" s="15" customFormat="1" ht="11.25">
      <c r="B497" s="228"/>
      <c r="C497" s="229"/>
      <c r="D497" s="200" t="s">
        <v>157</v>
      </c>
      <c r="E497" s="230" t="s">
        <v>1</v>
      </c>
      <c r="F497" s="231" t="s">
        <v>160</v>
      </c>
      <c r="G497" s="229"/>
      <c r="H497" s="232">
        <v>51</v>
      </c>
      <c r="I497" s="233"/>
      <c r="J497" s="229"/>
      <c r="K497" s="229"/>
      <c r="L497" s="234"/>
      <c r="M497" s="235"/>
      <c r="N497" s="236"/>
      <c r="O497" s="236"/>
      <c r="P497" s="236"/>
      <c r="Q497" s="236"/>
      <c r="R497" s="236"/>
      <c r="S497" s="236"/>
      <c r="T497" s="237"/>
      <c r="AT497" s="238" t="s">
        <v>157</v>
      </c>
      <c r="AU497" s="238" t="s">
        <v>83</v>
      </c>
      <c r="AV497" s="15" t="s">
        <v>153</v>
      </c>
      <c r="AW497" s="15" t="s">
        <v>30</v>
      </c>
      <c r="AX497" s="15" t="s">
        <v>81</v>
      </c>
      <c r="AY497" s="238" t="s">
        <v>146</v>
      </c>
    </row>
    <row r="498" spans="1:65" s="2" customFormat="1" ht="37.9" customHeight="1">
      <c r="A498" s="35"/>
      <c r="B498" s="36"/>
      <c r="C498" s="187" t="s">
        <v>689</v>
      </c>
      <c r="D498" s="187" t="s">
        <v>148</v>
      </c>
      <c r="E498" s="188" t="s">
        <v>885</v>
      </c>
      <c r="F498" s="189" t="s">
        <v>886</v>
      </c>
      <c r="G498" s="190" t="s">
        <v>320</v>
      </c>
      <c r="H498" s="191">
        <v>51</v>
      </c>
      <c r="I498" s="192"/>
      <c r="J498" s="193">
        <f>ROUND(I498*H498,2)</f>
        <v>0</v>
      </c>
      <c r="K498" s="189" t="s">
        <v>152</v>
      </c>
      <c r="L498" s="40"/>
      <c r="M498" s="194" t="s">
        <v>1</v>
      </c>
      <c r="N498" s="195" t="s">
        <v>38</v>
      </c>
      <c r="O498" s="72"/>
      <c r="P498" s="196">
        <f>O498*H498</f>
        <v>0</v>
      </c>
      <c r="Q498" s="196">
        <v>0</v>
      </c>
      <c r="R498" s="196">
        <f>Q498*H498</f>
        <v>0</v>
      </c>
      <c r="S498" s="196">
        <v>0</v>
      </c>
      <c r="T498" s="197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198" t="s">
        <v>199</v>
      </c>
      <c r="AT498" s="198" t="s">
        <v>148</v>
      </c>
      <c r="AU498" s="198" t="s">
        <v>83</v>
      </c>
      <c r="AY498" s="18" t="s">
        <v>146</v>
      </c>
      <c r="BE498" s="199">
        <f>IF(N498="základní",J498,0)</f>
        <v>0</v>
      </c>
      <c r="BF498" s="199">
        <f>IF(N498="snížená",J498,0)</f>
        <v>0</v>
      </c>
      <c r="BG498" s="199">
        <f>IF(N498="zákl. přenesená",J498,0)</f>
        <v>0</v>
      </c>
      <c r="BH498" s="199">
        <f>IF(N498="sníž. přenesená",J498,0)</f>
        <v>0</v>
      </c>
      <c r="BI498" s="199">
        <f>IF(N498="nulová",J498,0)</f>
        <v>0</v>
      </c>
      <c r="BJ498" s="18" t="s">
        <v>81</v>
      </c>
      <c r="BK498" s="199">
        <f>ROUND(I498*H498,2)</f>
        <v>0</v>
      </c>
      <c r="BL498" s="18" t="s">
        <v>199</v>
      </c>
      <c r="BM498" s="198" t="s">
        <v>887</v>
      </c>
    </row>
    <row r="499" spans="1:65" s="2" customFormat="1" ht="19.5">
      <c r="A499" s="35"/>
      <c r="B499" s="36"/>
      <c r="C499" s="37"/>
      <c r="D499" s="200" t="s">
        <v>154</v>
      </c>
      <c r="E499" s="37"/>
      <c r="F499" s="201" t="s">
        <v>886</v>
      </c>
      <c r="G499" s="37"/>
      <c r="H499" s="37"/>
      <c r="I499" s="202"/>
      <c r="J499" s="37"/>
      <c r="K499" s="37"/>
      <c r="L499" s="40"/>
      <c r="M499" s="203"/>
      <c r="N499" s="204"/>
      <c r="O499" s="72"/>
      <c r="P499" s="72"/>
      <c r="Q499" s="72"/>
      <c r="R499" s="72"/>
      <c r="S499" s="72"/>
      <c r="T499" s="73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T499" s="18" t="s">
        <v>154</v>
      </c>
      <c r="AU499" s="18" t="s">
        <v>83</v>
      </c>
    </row>
    <row r="500" spans="1:65" s="2" customFormat="1" ht="11.25">
      <c r="A500" s="35"/>
      <c r="B500" s="36"/>
      <c r="C500" s="37"/>
      <c r="D500" s="205" t="s">
        <v>155</v>
      </c>
      <c r="E500" s="37"/>
      <c r="F500" s="206" t="s">
        <v>888</v>
      </c>
      <c r="G500" s="37"/>
      <c r="H500" s="37"/>
      <c r="I500" s="202"/>
      <c r="J500" s="37"/>
      <c r="K500" s="37"/>
      <c r="L500" s="40"/>
      <c r="M500" s="203"/>
      <c r="N500" s="204"/>
      <c r="O500" s="72"/>
      <c r="P500" s="72"/>
      <c r="Q500" s="72"/>
      <c r="R500" s="72"/>
      <c r="S500" s="72"/>
      <c r="T500" s="73"/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T500" s="18" t="s">
        <v>155</v>
      </c>
      <c r="AU500" s="18" t="s">
        <v>83</v>
      </c>
    </row>
    <row r="501" spans="1:65" s="2" customFormat="1" ht="37.9" customHeight="1">
      <c r="A501" s="35"/>
      <c r="B501" s="36"/>
      <c r="C501" s="187" t="s">
        <v>889</v>
      </c>
      <c r="D501" s="187" t="s">
        <v>148</v>
      </c>
      <c r="E501" s="188" t="s">
        <v>890</v>
      </c>
      <c r="F501" s="189" t="s">
        <v>891</v>
      </c>
      <c r="G501" s="190" t="s">
        <v>320</v>
      </c>
      <c r="H501" s="191">
        <v>13</v>
      </c>
      <c r="I501" s="192"/>
      <c r="J501" s="193">
        <f>ROUND(I501*H501,2)</f>
        <v>0</v>
      </c>
      <c r="K501" s="189" t="s">
        <v>152</v>
      </c>
      <c r="L501" s="40"/>
      <c r="M501" s="194" t="s">
        <v>1</v>
      </c>
      <c r="N501" s="195" t="s">
        <v>38</v>
      </c>
      <c r="O501" s="72"/>
      <c r="P501" s="196">
        <f>O501*H501</f>
        <v>0</v>
      </c>
      <c r="Q501" s="196">
        <v>0</v>
      </c>
      <c r="R501" s="196">
        <f>Q501*H501</f>
        <v>0</v>
      </c>
      <c r="S501" s="196">
        <v>0</v>
      </c>
      <c r="T501" s="197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198" t="s">
        <v>199</v>
      </c>
      <c r="AT501" s="198" t="s">
        <v>148</v>
      </c>
      <c r="AU501" s="198" t="s">
        <v>83</v>
      </c>
      <c r="AY501" s="18" t="s">
        <v>146</v>
      </c>
      <c r="BE501" s="199">
        <f>IF(N501="základní",J501,0)</f>
        <v>0</v>
      </c>
      <c r="BF501" s="199">
        <f>IF(N501="snížená",J501,0)</f>
        <v>0</v>
      </c>
      <c r="BG501" s="199">
        <f>IF(N501="zákl. přenesená",J501,0)</f>
        <v>0</v>
      </c>
      <c r="BH501" s="199">
        <f>IF(N501="sníž. přenesená",J501,0)</f>
        <v>0</v>
      </c>
      <c r="BI501" s="199">
        <f>IF(N501="nulová",J501,0)</f>
        <v>0</v>
      </c>
      <c r="BJ501" s="18" t="s">
        <v>81</v>
      </c>
      <c r="BK501" s="199">
        <f>ROUND(I501*H501,2)</f>
        <v>0</v>
      </c>
      <c r="BL501" s="18" t="s">
        <v>199</v>
      </c>
      <c r="BM501" s="198" t="s">
        <v>892</v>
      </c>
    </row>
    <row r="502" spans="1:65" s="2" customFormat="1" ht="19.5">
      <c r="A502" s="35"/>
      <c r="B502" s="36"/>
      <c r="C502" s="37"/>
      <c r="D502" s="200" t="s">
        <v>154</v>
      </c>
      <c r="E502" s="37"/>
      <c r="F502" s="201" t="s">
        <v>891</v>
      </c>
      <c r="G502" s="37"/>
      <c r="H502" s="37"/>
      <c r="I502" s="202"/>
      <c r="J502" s="37"/>
      <c r="K502" s="37"/>
      <c r="L502" s="40"/>
      <c r="M502" s="203"/>
      <c r="N502" s="204"/>
      <c r="O502" s="72"/>
      <c r="P502" s="72"/>
      <c r="Q502" s="72"/>
      <c r="R502" s="72"/>
      <c r="S502" s="72"/>
      <c r="T502" s="73"/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T502" s="18" t="s">
        <v>154</v>
      </c>
      <c r="AU502" s="18" t="s">
        <v>83</v>
      </c>
    </row>
    <row r="503" spans="1:65" s="2" customFormat="1" ht="11.25">
      <c r="A503" s="35"/>
      <c r="B503" s="36"/>
      <c r="C503" s="37"/>
      <c r="D503" s="205" t="s">
        <v>155</v>
      </c>
      <c r="E503" s="37"/>
      <c r="F503" s="206" t="s">
        <v>893</v>
      </c>
      <c r="G503" s="37"/>
      <c r="H503" s="37"/>
      <c r="I503" s="202"/>
      <c r="J503" s="37"/>
      <c r="K503" s="37"/>
      <c r="L503" s="40"/>
      <c r="M503" s="203"/>
      <c r="N503" s="204"/>
      <c r="O503" s="72"/>
      <c r="P503" s="72"/>
      <c r="Q503" s="72"/>
      <c r="R503" s="72"/>
      <c r="S503" s="72"/>
      <c r="T503" s="73"/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T503" s="18" t="s">
        <v>155</v>
      </c>
      <c r="AU503" s="18" t="s">
        <v>83</v>
      </c>
    </row>
    <row r="504" spans="1:65" s="2" customFormat="1" ht="16.5" customHeight="1">
      <c r="A504" s="35"/>
      <c r="B504" s="36"/>
      <c r="C504" s="187" t="s">
        <v>696</v>
      </c>
      <c r="D504" s="187" t="s">
        <v>148</v>
      </c>
      <c r="E504" s="188" t="s">
        <v>894</v>
      </c>
      <c r="F504" s="189" t="s">
        <v>895</v>
      </c>
      <c r="G504" s="190" t="s">
        <v>327</v>
      </c>
      <c r="H504" s="191">
        <v>14</v>
      </c>
      <c r="I504" s="192"/>
      <c r="J504" s="193">
        <f>ROUND(I504*H504,2)</f>
        <v>0</v>
      </c>
      <c r="K504" s="189" t="s">
        <v>152</v>
      </c>
      <c r="L504" s="40"/>
      <c r="M504" s="194" t="s">
        <v>1</v>
      </c>
      <c r="N504" s="195" t="s">
        <v>38</v>
      </c>
      <c r="O504" s="72"/>
      <c r="P504" s="196">
        <f>O504*H504</f>
        <v>0</v>
      </c>
      <c r="Q504" s="196">
        <v>0</v>
      </c>
      <c r="R504" s="196">
        <f>Q504*H504</f>
        <v>0</v>
      </c>
      <c r="S504" s="196">
        <v>0</v>
      </c>
      <c r="T504" s="197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198" t="s">
        <v>199</v>
      </c>
      <c r="AT504" s="198" t="s">
        <v>148</v>
      </c>
      <c r="AU504" s="198" t="s">
        <v>83</v>
      </c>
      <c r="AY504" s="18" t="s">
        <v>146</v>
      </c>
      <c r="BE504" s="199">
        <f>IF(N504="základní",J504,0)</f>
        <v>0</v>
      </c>
      <c r="BF504" s="199">
        <f>IF(N504="snížená",J504,0)</f>
        <v>0</v>
      </c>
      <c r="BG504" s="199">
        <f>IF(N504="zákl. přenesená",J504,0)</f>
        <v>0</v>
      </c>
      <c r="BH504" s="199">
        <f>IF(N504="sníž. přenesená",J504,0)</f>
        <v>0</v>
      </c>
      <c r="BI504" s="199">
        <f>IF(N504="nulová",J504,0)</f>
        <v>0</v>
      </c>
      <c r="BJ504" s="18" t="s">
        <v>81</v>
      </c>
      <c r="BK504" s="199">
        <f>ROUND(I504*H504,2)</f>
        <v>0</v>
      </c>
      <c r="BL504" s="18" t="s">
        <v>199</v>
      </c>
      <c r="BM504" s="198" t="s">
        <v>896</v>
      </c>
    </row>
    <row r="505" spans="1:65" s="2" customFormat="1" ht="11.25">
      <c r="A505" s="35"/>
      <c r="B505" s="36"/>
      <c r="C505" s="37"/>
      <c r="D505" s="200" t="s">
        <v>154</v>
      </c>
      <c r="E505" s="37"/>
      <c r="F505" s="201" t="s">
        <v>895</v>
      </c>
      <c r="G505" s="37"/>
      <c r="H505" s="37"/>
      <c r="I505" s="202"/>
      <c r="J505" s="37"/>
      <c r="K505" s="37"/>
      <c r="L505" s="40"/>
      <c r="M505" s="203"/>
      <c r="N505" s="204"/>
      <c r="O505" s="72"/>
      <c r="P505" s="72"/>
      <c r="Q505" s="72"/>
      <c r="R505" s="72"/>
      <c r="S505" s="72"/>
      <c r="T505" s="73"/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T505" s="18" t="s">
        <v>154</v>
      </c>
      <c r="AU505" s="18" t="s">
        <v>83</v>
      </c>
    </row>
    <row r="506" spans="1:65" s="2" customFormat="1" ht="11.25">
      <c r="A506" s="35"/>
      <c r="B506" s="36"/>
      <c r="C506" s="37"/>
      <c r="D506" s="205" t="s">
        <v>155</v>
      </c>
      <c r="E506" s="37"/>
      <c r="F506" s="206" t="s">
        <v>897</v>
      </c>
      <c r="G506" s="37"/>
      <c r="H506" s="37"/>
      <c r="I506" s="202"/>
      <c r="J506" s="37"/>
      <c r="K506" s="37"/>
      <c r="L506" s="40"/>
      <c r="M506" s="203"/>
      <c r="N506" s="204"/>
      <c r="O506" s="72"/>
      <c r="P506" s="72"/>
      <c r="Q506" s="72"/>
      <c r="R506" s="72"/>
      <c r="S506" s="72"/>
      <c r="T506" s="73"/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T506" s="18" t="s">
        <v>155</v>
      </c>
      <c r="AU506" s="18" t="s">
        <v>83</v>
      </c>
    </row>
    <row r="507" spans="1:65" s="2" customFormat="1" ht="21.75" customHeight="1">
      <c r="A507" s="35"/>
      <c r="B507" s="36"/>
      <c r="C507" s="187" t="s">
        <v>898</v>
      </c>
      <c r="D507" s="187" t="s">
        <v>148</v>
      </c>
      <c r="E507" s="188" t="s">
        <v>899</v>
      </c>
      <c r="F507" s="189" t="s">
        <v>900</v>
      </c>
      <c r="G507" s="190" t="s">
        <v>327</v>
      </c>
      <c r="H507" s="191">
        <v>14</v>
      </c>
      <c r="I507" s="192"/>
      <c r="J507" s="193">
        <f>ROUND(I507*H507,2)</f>
        <v>0</v>
      </c>
      <c r="K507" s="189" t="s">
        <v>152</v>
      </c>
      <c r="L507" s="40"/>
      <c r="M507" s="194" t="s">
        <v>1</v>
      </c>
      <c r="N507" s="195" t="s">
        <v>38</v>
      </c>
      <c r="O507" s="72"/>
      <c r="P507" s="196">
        <f>O507*H507</f>
        <v>0</v>
      </c>
      <c r="Q507" s="196">
        <v>0</v>
      </c>
      <c r="R507" s="196">
        <f>Q507*H507</f>
        <v>0</v>
      </c>
      <c r="S507" s="196">
        <v>0</v>
      </c>
      <c r="T507" s="197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198" t="s">
        <v>199</v>
      </c>
      <c r="AT507" s="198" t="s">
        <v>148</v>
      </c>
      <c r="AU507" s="198" t="s">
        <v>83</v>
      </c>
      <c r="AY507" s="18" t="s">
        <v>146</v>
      </c>
      <c r="BE507" s="199">
        <f>IF(N507="základní",J507,0)</f>
        <v>0</v>
      </c>
      <c r="BF507" s="199">
        <f>IF(N507="snížená",J507,0)</f>
        <v>0</v>
      </c>
      <c r="BG507" s="199">
        <f>IF(N507="zákl. přenesená",J507,0)</f>
        <v>0</v>
      </c>
      <c r="BH507" s="199">
        <f>IF(N507="sníž. přenesená",J507,0)</f>
        <v>0</v>
      </c>
      <c r="BI507" s="199">
        <f>IF(N507="nulová",J507,0)</f>
        <v>0</v>
      </c>
      <c r="BJ507" s="18" t="s">
        <v>81</v>
      </c>
      <c r="BK507" s="199">
        <f>ROUND(I507*H507,2)</f>
        <v>0</v>
      </c>
      <c r="BL507" s="18" t="s">
        <v>199</v>
      </c>
      <c r="BM507" s="198" t="s">
        <v>901</v>
      </c>
    </row>
    <row r="508" spans="1:65" s="2" customFormat="1" ht="11.25">
      <c r="A508" s="35"/>
      <c r="B508" s="36"/>
      <c r="C508" s="37"/>
      <c r="D508" s="200" t="s">
        <v>154</v>
      </c>
      <c r="E508" s="37"/>
      <c r="F508" s="201" t="s">
        <v>900</v>
      </c>
      <c r="G508" s="37"/>
      <c r="H508" s="37"/>
      <c r="I508" s="202"/>
      <c r="J508" s="37"/>
      <c r="K508" s="37"/>
      <c r="L508" s="40"/>
      <c r="M508" s="203"/>
      <c r="N508" s="204"/>
      <c r="O508" s="72"/>
      <c r="P508" s="72"/>
      <c r="Q508" s="72"/>
      <c r="R508" s="72"/>
      <c r="S508" s="72"/>
      <c r="T508" s="73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T508" s="18" t="s">
        <v>154</v>
      </c>
      <c r="AU508" s="18" t="s">
        <v>83</v>
      </c>
    </row>
    <row r="509" spans="1:65" s="2" customFormat="1" ht="11.25">
      <c r="A509" s="35"/>
      <c r="B509" s="36"/>
      <c r="C509" s="37"/>
      <c r="D509" s="205" t="s">
        <v>155</v>
      </c>
      <c r="E509" s="37"/>
      <c r="F509" s="206" t="s">
        <v>902</v>
      </c>
      <c r="G509" s="37"/>
      <c r="H509" s="37"/>
      <c r="I509" s="202"/>
      <c r="J509" s="37"/>
      <c r="K509" s="37"/>
      <c r="L509" s="40"/>
      <c r="M509" s="203"/>
      <c r="N509" s="204"/>
      <c r="O509" s="72"/>
      <c r="P509" s="72"/>
      <c r="Q509" s="72"/>
      <c r="R509" s="72"/>
      <c r="S509" s="72"/>
      <c r="T509" s="73"/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T509" s="18" t="s">
        <v>155</v>
      </c>
      <c r="AU509" s="18" t="s">
        <v>83</v>
      </c>
    </row>
    <row r="510" spans="1:65" s="2" customFormat="1" ht="24.2" customHeight="1">
      <c r="A510" s="35"/>
      <c r="B510" s="36"/>
      <c r="C510" s="187" t="s">
        <v>701</v>
      </c>
      <c r="D510" s="187" t="s">
        <v>148</v>
      </c>
      <c r="E510" s="188" t="s">
        <v>903</v>
      </c>
      <c r="F510" s="189" t="s">
        <v>904</v>
      </c>
      <c r="G510" s="190" t="s">
        <v>327</v>
      </c>
      <c r="H510" s="191">
        <v>14</v>
      </c>
      <c r="I510" s="192"/>
      <c r="J510" s="193">
        <f>ROUND(I510*H510,2)</f>
        <v>0</v>
      </c>
      <c r="K510" s="189" t="s">
        <v>152</v>
      </c>
      <c r="L510" s="40"/>
      <c r="M510" s="194" t="s">
        <v>1</v>
      </c>
      <c r="N510" s="195" t="s">
        <v>38</v>
      </c>
      <c r="O510" s="72"/>
      <c r="P510" s="196">
        <f>O510*H510</f>
        <v>0</v>
      </c>
      <c r="Q510" s="196">
        <v>0</v>
      </c>
      <c r="R510" s="196">
        <f>Q510*H510</f>
        <v>0</v>
      </c>
      <c r="S510" s="196">
        <v>0</v>
      </c>
      <c r="T510" s="197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198" t="s">
        <v>199</v>
      </c>
      <c r="AT510" s="198" t="s">
        <v>148</v>
      </c>
      <c r="AU510" s="198" t="s">
        <v>83</v>
      </c>
      <c r="AY510" s="18" t="s">
        <v>146</v>
      </c>
      <c r="BE510" s="199">
        <f>IF(N510="základní",J510,0)</f>
        <v>0</v>
      </c>
      <c r="BF510" s="199">
        <f>IF(N510="snížená",J510,0)</f>
        <v>0</v>
      </c>
      <c r="BG510" s="199">
        <f>IF(N510="zákl. přenesená",J510,0)</f>
        <v>0</v>
      </c>
      <c r="BH510" s="199">
        <f>IF(N510="sníž. přenesená",J510,0)</f>
        <v>0</v>
      </c>
      <c r="BI510" s="199">
        <f>IF(N510="nulová",J510,0)</f>
        <v>0</v>
      </c>
      <c r="BJ510" s="18" t="s">
        <v>81</v>
      </c>
      <c r="BK510" s="199">
        <f>ROUND(I510*H510,2)</f>
        <v>0</v>
      </c>
      <c r="BL510" s="18" t="s">
        <v>199</v>
      </c>
      <c r="BM510" s="198" t="s">
        <v>905</v>
      </c>
    </row>
    <row r="511" spans="1:65" s="2" customFormat="1" ht="19.5">
      <c r="A511" s="35"/>
      <c r="B511" s="36"/>
      <c r="C511" s="37"/>
      <c r="D511" s="200" t="s">
        <v>154</v>
      </c>
      <c r="E511" s="37"/>
      <c r="F511" s="201" t="s">
        <v>904</v>
      </c>
      <c r="G511" s="37"/>
      <c r="H511" s="37"/>
      <c r="I511" s="202"/>
      <c r="J511" s="37"/>
      <c r="K511" s="37"/>
      <c r="L511" s="40"/>
      <c r="M511" s="203"/>
      <c r="N511" s="204"/>
      <c r="O511" s="72"/>
      <c r="P511" s="72"/>
      <c r="Q511" s="72"/>
      <c r="R511" s="72"/>
      <c r="S511" s="72"/>
      <c r="T511" s="73"/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T511" s="18" t="s">
        <v>154</v>
      </c>
      <c r="AU511" s="18" t="s">
        <v>83</v>
      </c>
    </row>
    <row r="512" spans="1:65" s="2" customFormat="1" ht="11.25">
      <c r="A512" s="35"/>
      <c r="B512" s="36"/>
      <c r="C512" s="37"/>
      <c r="D512" s="205" t="s">
        <v>155</v>
      </c>
      <c r="E512" s="37"/>
      <c r="F512" s="206" t="s">
        <v>906</v>
      </c>
      <c r="G512" s="37"/>
      <c r="H512" s="37"/>
      <c r="I512" s="202"/>
      <c r="J512" s="37"/>
      <c r="K512" s="37"/>
      <c r="L512" s="40"/>
      <c r="M512" s="203"/>
      <c r="N512" s="204"/>
      <c r="O512" s="72"/>
      <c r="P512" s="72"/>
      <c r="Q512" s="72"/>
      <c r="R512" s="72"/>
      <c r="S512" s="72"/>
      <c r="T512" s="73"/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T512" s="18" t="s">
        <v>155</v>
      </c>
      <c r="AU512" s="18" t="s">
        <v>83</v>
      </c>
    </row>
    <row r="513" spans="1:65" s="2" customFormat="1" ht="16.5" customHeight="1">
      <c r="A513" s="35"/>
      <c r="B513" s="36"/>
      <c r="C513" s="187" t="s">
        <v>907</v>
      </c>
      <c r="D513" s="187" t="s">
        <v>148</v>
      </c>
      <c r="E513" s="188" t="s">
        <v>325</v>
      </c>
      <c r="F513" s="189" t="s">
        <v>326</v>
      </c>
      <c r="G513" s="190" t="s">
        <v>327</v>
      </c>
      <c r="H513" s="191">
        <v>2</v>
      </c>
      <c r="I513" s="192"/>
      <c r="J513" s="193">
        <f>ROUND(I513*H513,2)</f>
        <v>0</v>
      </c>
      <c r="K513" s="189" t="s">
        <v>152</v>
      </c>
      <c r="L513" s="40"/>
      <c r="M513" s="194" t="s">
        <v>1</v>
      </c>
      <c r="N513" s="195" t="s">
        <v>38</v>
      </c>
      <c r="O513" s="72"/>
      <c r="P513" s="196">
        <f>O513*H513</f>
        <v>0</v>
      </c>
      <c r="Q513" s="196">
        <v>0</v>
      </c>
      <c r="R513" s="196">
        <f>Q513*H513</f>
        <v>0</v>
      </c>
      <c r="S513" s="196">
        <v>0</v>
      </c>
      <c r="T513" s="197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198" t="s">
        <v>199</v>
      </c>
      <c r="AT513" s="198" t="s">
        <v>148</v>
      </c>
      <c r="AU513" s="198" t="s">
        <v>83</v>
      </c>
      <c r="AY513" s="18" t="s">
        <v>146</v>
      </c>
      <c r="BE513" s="199">
        <f>IF(N513="základní",J513,0)</f>
        <v>0</v>
      </c>
      <c r="BF513" s="199">
        <f>IF(N513="snížená",J513,0)</f>
        <v>0</v>
      </c>
      <c r="BG513" s="199">
        <f>IF(N513="zákl. přenesená",J513,0)</f>
        <v>0</v>
      </c>
      <c r="BH513" s="199">
        <f>IF(N513="sníž. přenesená",J513,0)</f>
        <v>0</v>
      </c>
      <c r="BI513" s="199">
        <f>IF(N513="nulová",J513,0)</f>
        <v>0</v>
      </c>
      <c r="BJ513" s="18" t="s">
        <v>81</v>
      </c>
      <c r="BK513" s="199">
        <f>ROUND(I513*H513,2)</f>
        <v>0</v>
      </c>
      <c r="BL513" s="18" t="s">
        <v>199</v>
      </c>
      <c r="BM513" s="198" t="s">
        <v>908</v>
      </c>
    </row>
    <row r="514" spans="1:65" s="2" customFormat="1" ht="11.25">
      <c r="A514" s="35"/>
      <c r="B514" s="36"/>
      <c r="C514" s="37"/>
      <c r="D514" s="200" t="s">
        <v>154</v>
      </c>
      <c r="E514" s="37"/>
      <c r="F514" s="201" t="s">
        <v>326</v>
      </c>
      <c r="G514" s="37"/>
      <c r="H514" s="37"/>
      <c r="I514" s="202"/>
      <c r="J514" s="37"/>
      <c r="K514" s="37"/>
      <c r="L514" s="40"/>
      <c r="M514" s="203"/>
      <c r="N514" s="204"/>
      <c r="O514" s="72"/>
      <c r="P514" s="72"/>
      <c r="Q514" s="72"/>
      <c r="R514" s="72"/>
      <c r="S514" s="72"/>
      <c r="T514" s="73"/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T514" s="18" t="s">
        <v>154</v>
      </c>
      <c r="AU514" s="18" t="s">
        <v>83</v>
      </c>
    </row>
    <row r="515" spans="1:65" s="2" customFormat="1" ht="11.25">
      <c r="A515" s="35"/>
      <c r="B515" s="36"/>
      <c r="C515" s="37"/>
      <c r="D515" s="205" t="s">
        <v>155</v>
      </c>
      <c r="E515" s="37"/>
      <c r="F515" s="206" t="s">
        <v>329</v>
      </c>
      <c r="G515" s="37"/>
      <c r="H515" s="37"/>
      <c r="I515" s="202"/>
      <c r="J515" s="37"/>
      <c r="K515" s="37"/>
      <c r="L515" s="40"/>
      <c r="M515" s="203"/>
      <c r="N515" s="204"/>
      <c r="O515" s="72"/>
      <c r="P515" s="72"/>
      <c r="Q515" s="72"/>
      <c r="R515" s="72"/>
      <c r="S515" s="72"/>
      <c r="T515" s="73"/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T515" s="18" t="s">
        <v>155</v>
      </c>
      <c r="AU515" s="18" t="s">
        <v>83</v>
      </c>
    </row>
    <row r="516" spans="1:65" s="13" customFormat="1" ht="11.25">
      <c r="B516" s="207"/>
      <c r="C516" s="208"/>
      <c r="D516" s="200" t="s">
        <v>157</v>
      </c>
      <c r="E516" s="209" t="s">
        <v>1</v>
      </c>
      <c r="F516" s="210" t="s">
        <v>909</v>
      </c>
      <c r="G516" s="208"/>
      <c r="H516" s="209" t="s">
        <v>1</v>
      </c>
      <c r="I516" s="211"/>
      <c r="J516" s="208"/>
      <c r="K516" s="208"/>
      <c r="L516" s="212"/>
      <c r="M516" s="213"/>
      <c r="N516" s="214"/>
      <c r="O516" s="214"/>
      <c r="P516" s="214"/>
      <c r="Q516" s="214"/>
      <c r="R516" s="214"/>
      <c r="S516" s="214"/>
      <c r="T516" s="215"/>
      <c r="AT516" s="216" t="s">
        <v>157</v>
      </c>
      <c r="AU516" s="216" t="s">
        <v>83</v>
      </c>
      <c r="AV516" s="13" t="s">
        <v>81</v>
      </c>
      <c r="AW516" s="13" t="s">
        <v>30</v>
      </c>
      <c r="AX516" s="13" t="s">
        <v>73</v>
      </c>
      <c r="AY516" s="216" t="s">
        <v>146</v>
      </c>
    </row>
    <row r="517" spans="1:65" s="14" customFormat="1" ht="11.25">
      <c r="B517" s="217"/>
      <c r="C517" s="218"/>
      <c r="D517" s="200" t="s">
        <v>157</v>
      </c>
      <c r="E517" s="219" t="s">
        <v>1</v>
      </c>
      <c r="F517" s="220" t="s">
        <v>83</v>
      </c>
      <c r="G517" s="218"/>
      <c r="H517" s="221">
        <v>2</v>
      </c>
      <c r="I517" s="222"/>
      <c r="J517" s="218"/>
      <c r="K517" s="218"/>
      <c r="L517" s="223"/>
      <c r="M517" s="224"/>
      <c r="N517" s="225"/>
      <c r="O517" s="225"/>
      <c r="P517" s="225"/>
      <c r="Q517" s="225"/>
      <c r="R517" s="225"/>
      <c r="S517" s="225"/>
      <c r="T517" s="226"/>
      <c r="AT517" s="227" t="s">
        <v>157</v>
      </c>
      <c r="AU517" s="227" t="s">
        <v>83</v>
      </c>
      <c r="AV517" s="14" t="s">
        <v>83</v>
      </c>
      <c r="AW517" s="14" t="s">
        <v>30</v>
      </c>
      <c r="AX517" s="14" t="s">
        <v>73</v>
      </c>
      <c r="AY517" s="227" t="s">
        <v>146</v>
      </c>
    </row>
    <row r="518" spans="1:65" s="15" customFormat="1" ht="11.25">
      <c r="B518" s="228"/>
      <c r="C518" s="229"/>
      <c r="D518" s="200" t="s">
        <v>157</v>
      </c>
      <c r="E518" s="230" t="s">
        <v>1</v>
      </c>
      <c r="F518" s="231" t="s">
        <v>160</v>
      </c>
      <c r="G518" s="229"/>
      <c r="H518" s="232">
        <v>2</v>
      </c>
      <c r="I518" s="233"/>
      <c r="J518" s="229"/>
      <c r="K518" s="229"/>
      <c r="L518" s="234"/>
      <c r="M518" s="235"/>
      <c r="N518" s="236"/>
      <c r="O518" s="236"/>
      <c r="P518" s="236"/>
      <c r="Q518" s="236"/>
      <c r="R518" s="236"/>
      <c r="S518" s="236"/>
      <c r="T518" s="237"/>
      <c r="AT518" s="238" t="s">
        <v>157</v>
      </c>
      <c r="AU518" s="238" t="s">
        <v>83</v>
      </c>
      <c r="AV518" s="15" t="s">
        <v>153</v>
      </c>
      <c r="AW518" s="15" t="s">
        <v>30</v>
      </c>
      <c r="AX518" s="15" t="s">
        <v>81</v>
      </c>
      <c r="AY518" s="238" t="s">
        <v>146</v>
      </c>
    </row>
    <row r="519" spans="1:65" s="2" customFormat="1" ht="21.75" customHeight="1">
      <c r="A519" s="35"/>
      <c r="B519" s="36"/>
      <c r="C519" s="187" t="s">
        <v>706</v>
      </c>
      <c r="D519" s="187" t="s">
        <v>148</v>
      </c>
      <c r="E519" s="188" t="s">
        <v>910</v>
      </c>
      <c r="F519" s="189" t="s">
        <v>911</v>
      </c>
      <c r="G519" s="190" t="s">
        <v>327</v>
      </c>
      <c r="H519" s="191">
        <v>14</v>
      </c>
      <c r="I519" s="192"/>
      <c r="J519" s="193">
        <f>ROUND(I519*H519,2)</f>
        <v>0</v>
      </c>
      <c r="K519" s="189" t="s">
        <v>152</v>
      </c>
      <c r="L519" s="40"/>
      <c r="M519" s="194" t="s">
        <v>1</v>
      </c>
      <c r="N519" s="195" t="s">
        <v>38</v>
      </c>
      <c r="O519" s="72"/>
      <c r="P519" s="196">
        <f>O519*H519</f>
        <v>0</v>
      </c>
      <c r="Q519" s="196">
        <v>0</v>
      </c>
      <c r="R519" s="196">
        <f>Q519*H519</f>
        <v>0</v>
      </c>
      <c r="S519" s="196">
        <v>0</v>
      </c>
      <c r="T519" s="197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198" t="s">
        <v>199</v>
      </c>
      <c r="AT519" s="198" t="s">
        <v>148</v>
      </c>
      <c r="AU519" s="198" t="s">
        <v>83</v>
      </c>
      <c r="AY519" s="18" t="s">
        <v>146</v>
      </c>
      <c r="BE519" s="199">
        <f>IF(N519="základní",J519,0)</f>
        <v>0</v>
      </c>
      <c r="BF519" s="199">
        <f>IF(N519="snížená",J519,0)</f>
        <v>0</v>
      </c>
      <c r="BG519" s="199">
        <f>IF(N519="zákl. přenesená",J519,0)</f>
        <v>0</v>
      </c>
      <c r="BH519" s="199">
        <f>IF(N519="sníž. přenesená",J519,0)</f>
        <v>0</v>
      </c>
      <c r="BI519" s="199">
        <f>IF(N519="nulová",J519,0)</f>
        <v>0</v>
      </c>
      <c r="BJ519" s="18" t="s">
        <v>81</v>
      </c>
      <c r="BK519" s="199">
        <f>ROUND(I519*H519,2)</f>
        <v>0</v>
      </c>
      <c r="BL519" s="18" t="s">
        <v>199</v>
      </c>
      <c r="BM519" s="198" t="s">
        <v>912</v>
      </c>
    </row>
    <row r="520" spans="1:65" s="2" customFormat="1" ht="11.25">
      <c r="A520" s="35"/>
      <c r="B520" s="36"/>
      <c r="C520" s="37"/>
      <c r="D520" s="200" t="s">
        <v>154</v>
      </c>
      <c r="E520" s="37"/>
      <c r="F520" s="201" t="s">
        <v>911</v>
      </c>
      <c r="G520" s="37"/>
      <c r="H520" s="37"/>
      <c r="I520" s="202"/>
      <c r="J520" s="37"/>
      <c r="K520" s="37"/>
      <c r="L520" s="40"/>
      <c r="M520" s="203"/>
      <c r="N520" s="204"/>
      <c r="O520" s="72"/>
      <c r="P520" s="72"/>
      <c r="Q520" s="72"/>
      <c r="R520" s="72"/>
      <c r="S520" s="72"/>
      <c r="T520" s="73"/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T520" s="18" t="s">
        <v>154</v>
      </c>
      <c r="AU520" s="18" t="s">
        <v>83</v>
      </c>
    </row>
    <row r="521" spans="1:65" s="2" customFormat="1" ht="11.25">
      <c r="A521" s="35"/>
      <c r="B521" s="36"/>
      <c r="C521" s="37"/>
      <c r="D521" s="205" t="s">
        <v>155</v>
      </c>
      <c r="E521" s="37"/>
      <c r="F521" s="206" t="s">
        <v>913</v>
      </c>
      <c r="G521" s="37"/>
      <c r="H521" s="37"/>
      <c r="I521" s="202"/>
      <c r="J521" s="37"/>
      <c r="K521" s="37"/>
      <c r="L521" s="40"/>
      <c r="M521" s="203"/>
      <c r="N521" s="204"/>
      <c r="O521" s="72"/>
      <c r="P521" s="72"/>
      <c r="Q521" s="72"/>
      <c r="R521" s="72"/>
      <c r="S521" s="72"/>
      <c r="T521" s="73"/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T521" s="18" t="s">
        <v>155</v>
      </c>
      <c r="AU521" s="18" t="s">
        <v>83</v>
      </c>
    </row>
    <row r="522" spans="1:65" s="2" customFormat="1" ht="24.2" customHeight="1">
      <c r="A522" s="35"/>
      <c r="B522" s="36"/>
      <c r="C522" s="239" t="s">
        <v>914</v>
      </c>
      <c r="D522" s="239" t="s">
        <v>161</v>
      </c>
      <c r="E522" s="240" t="s">
        <v>915</v>
      </c>
      <c r="F522" s="241" t="s">
        <v>916</v>
      </c>
      <c r="G522" s="242" t="s">
        <v>327</v>
      </c>
      <c r="H522" s="243">
        <v>14</v>
      </c>
      <c r="I522" s="244"/>
      <c r="J522" s="245">
        <f>ROUND(I522*H522,2)</f>
        <v>0</v>
      </c>
      <c r="K522" s="241" t="s">
        <v>152</v>
      </c>
      <c r="L522" s="246"/>
      <c r="M522" s="247" t="s">
        <v>1</v>
      </c>
      <c r="N522" s="248" t="s">
        <v>38</v>
      </c>
      <c r="O522" s="72"/>
      <c r="P522" s="196">
        <f>O522*H522</f>
        <v>0</v>
      </c>
      <c r="Q522" s="196">
        <v>0</v>
      </c>
      <c r="R522" s="196">
        <f>Q522*H522</f>
        <v>0</v>
      </c>
      <c r="S522" s="196">
        <v>0</v>
      </c>
      <c r="T522" s="197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198" t="s">
        <v>281</v>
      </c>
      <c r="AT522" s="198" t="s">
        <v>161</v>
      </c>
      <c r="AU522" s="198" t="s">
        <v>83</v>
      </c>
      <c r="AY522" s="18" t="s">
        <v>146</v>
      </c>
      <c r="BE522" s="199">
        <f>IF(N522="základní",J522,0)</f>
        <v>0</v>
      </c>
      <c r="BF522" s="199">
        <f>IF(N522="snížená",J522,0)</f>
        <v>0</v>
      </c>
      <c r="BG522" s="199">
        <f>IF(N522="zákl. přenesená",J522,0)</f>
        <v>0</v>
      </c>
      <c r="BH522" s="199">
        <f>IF(N522="sníž. přenesená",J522,0)</f>
        <v>0</v>
      </c>
      <c r="BI522" s="199">
        <f>IF(N522="nulová",J522,0)</f>
        <v>0</v>
      </c>
      <c r="BJ522" s="18" t="s">
        <v>81</v>
      </c>
      <c r="BK522" s="199">
        <f>ROUND(I522*H522,2)</f>
        <v>0</v>
      </c>
      <c r="BL522" s="18" t="s">
        <v>199</v>
      </c>
      <c r="BM522" s="198" t="s">
        <v>917</v>
      </c>
    </row>
    <row r="523" spans="1:65" s="2" customFormat="1" ht="19.5">
      <c r="A523" s="35"/>
      <c r="B523" s="36"/>
      <c r="C523" s="37"/>
      <c r="D523" s="200" t="s">
        <v>154</v>
      </c>
      <c r="E523" s="37"/>
      <c r="F523" s="201" t="s">
        <v>916</v>
      </c>
      <c r="G523" s="37"/>
      <c r="H523" s="37"/>
      <c r="I523" s="202"/>
      <c r="J523" s="37"/>
      <c r="K523" s="37"/>
      <c r="L523" s="40"/>
      <c r="M523" s="203"/>
      <c r="N523" s="204"/>
      <c r="O523" s="72"/>
      <c r="P523" s="72"/>
      <c r="Q523" s="72"/>
      <c r="R523" s="72"/>
      <c r="S523" s="72"/>
      <c r="T523" s="73"/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T523" s="18" t="s">
        <v>154</v>
      </c>
      <c r="AU523" s="18" t="s">
        <v>83</v>
      </c>
    </row>
    <row r="524" spans="1:65" s="2" customFormat="1" ht="33" customHeight="1">
      <c r="A524" s="35"/>
      <c r="B524" s="36"/>
      <c r="C524" s="187" t="s">
        <v>713</v>
      </c>
      <c r="D524" s="187" t="s">
        <v>148</v>
      </c>
      <c r="E524" s="188" t="s">
        <v>343</v>
      </c>
      <c r="F524" s="189" t="s">
        <v>344</v>
      </c>
      <c r="G524" s="190" t="s">
        <v>327</v>
      </c>
      <c r="H524" s="191">
        <v>1</v>
      </c>
      <c r="I524" s="192"/>
      <c r="J524" s="193">
        <f>ROUND(I524*H524,2)</f>
        <v>0</v>
      </c>
      <c r="K524" s="189" t="s">
        <v>152</v>
      </c>
      <c r="L524" s="40"/>
      <c r="M524" s="194" t="s">
        <v>1</v>
      </c>
      <c r="N524" s="195" t="s">
        <v>38</v>
      </c>
      <c r="O524" s="72"/>
      <c r="P524" s="196">
        <f>O524*H524</f>
        <v>0</v>
      </c>
      <c r="Q524" s="196">
        <v>0</v>
      </c>
      <c r="R524" s="196">
        <f>Q524*H524</f>
        <v>0</v>
      </c>
      <c r="S524" s="196">
        <v>0</v>
      </c>
      <c r="T524" s="197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198" t="s">
        <v>199</v>
      </c>
      <c r="AT524" s="198" t="s">
        <v>148</v>
      </c>
      <c r="AU524" s="198" t="s">
        <v>83</v>
      </c>
      <c r="AY524" s="18" t="s">
        <v>146</v>
      </c>
      <c r="BE524" s="199">
        <f>IF(N524="základní",J524,0)</f>
        <v>0</v>
      </c>
      <c r="BF524" s="199">
        <f>IF(N524="snížená",J524,0)</f>
        <v>0</v>
      </c>
      <c r="BG524" s="199">
        <f>IF(N524="zákl. přenesená",J524,0)</f>
        <v>0</v>
      </c>
      <c r="BH524" s="199">
        <f>IF(N524="sníž. přenesená",J524,0)</f>
        <v>0</v>
      </c>
      <c r="BI524" s="199">
        <f>IF(N524="nulová",J524,0)</f>
        <v>0</v>
      </c>
      <c r="BJ524" s="18" t="s">
        <v>81</v>
      </c>
      <c r="BK524" s="199">
        <f>ROUND(I524*H524,2)</f>
        <v>0</v>
      </c>
      <c r="BL524" s="18" t="s">
        <v>199</v>
      </c>
      <c r="BM524" s="198" t="s">
        <v>918</v>
      </c>
    </row>
    <row r="525" spans="1:65" s="2" customFormat="1" ht="19.5">
      <c r="A525" s="35"/>
      <c r="B525" s="36"/>
      <c r="C525" s="37"/>
      <c r="D525" s="200" t="s">
        <v>154</v>
      </c>
      <c r="E525" s="37"/>
      <c r="F525" s="201" t="s">
        <v>344</v>
      </c>
      <c r="G525" s="37"/>
      <c r="H525" s="37"/>
      <c r="I525" s="202"/>
      <c r="J525" s="37"/>
      <c r="K525" s="37"/>
      <c r="L525" s="40"/>
      <c r="M525" s="203"/>
      <c r="N525" s="204"/>
      <c r="O525" s="72"/>
      <c r="P525" s="72"/>
      <c r="Q525" s="72"/>
      <c r="R525" s="72"/>
      <c r="S525" s="72"/>
      <c r="T525" s="73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T525" s="18" t="s">
        <v>154</v>
      </c>
      <c r="AU525" s="18" t="s">
        <v>83</v>
      </c>
    </row>
    <row r="526" spans="1:65" s="2" customFormat="1" ht="11.25">
      <c r="A526" s="35"/>
      <c r="B526" s="36"/>
      <c r="C526" s="37"/>
      <c r="D526" s="205" t="s">
        <v>155</v>
      </c>
      <c r="E526" s="37"/>
      <c r="F526" s="206" t="s">
        <v>346</v>
      </c>
      <c r="G526" s="37"/>
      <c r="H526" s="37"/>
      <c r="I526" s="202"/>
      <c r="J526" s="37"/>
      <c r="K526" s="37"/>
      <c r="L526" s="40"/>
      <c r="M526" s="203"/>
      <c r="N526" s="204"/>
      <c r="O526" s="72"/>
      <c r="P526" s="72"/>
      <c r="Q526" s="72"/>
      <c r="R526" s="72"/>
      <c r="S526" s="72"/>
      <c r="T526" s="73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T526" s="18" t="s">
        <v>155</v>
      </c>
      <c r="AU526" s="18" t="s">
        <v>83</v>
      </c>
    </row>
    <row r="527" spans="1:65" s="13" customFormat="1" ht="11.25">
      <c r="B527" s="207"/>
      <c r="C527" s="208"/>
      <c r="D527" s="200" t="s">
        <v>157</v>
      </c>
      <c r="E527" s="209" t="s">
        <v>1</v>
      </c>
      <c r="F527" s="210" t="s">
        <v>347</v>
      </c>
      <c r="G527" s="208"/>
      <c r="H527" s="209" t="s">
        <v>1</v>
      </c>
      <c r="I527" s="211"/>
      <c r="J527" s="208"/>
      <c r="K527" s="208"/>
      <c r="L527" s="212"/>
      <c r="M527" s="213"/>
      <c r="N527" s="214"/>
      <c r="O527" s="214"/>
      <c r="P527" s="214"/>
      <c r="Q527" s="214"/>
      <c r="R527" s="214"/>
      <c r="S527" s="214"/>
      <c r="T527" s="215"/>
      <c r="AT527" s="216" t="s">
        <v>157</v>
      </c>
      <c r="AU527" s="216" t="s">
        <v>83</v>
      </c>
      <c r="AV527" s="13" t="s">
        <v>81</v>
      </c>
      <c r="AW527" s="13" t="s">
        <v>30</v>
      </c>
      <c r="AX527" s="13" t="s">
        <v>73</v>
      </c>
      <c r="AY527" s="216" t="s">
        <v>146</v>
      </c>
    </row>
    <row r="528" spans="1:65" s="14" customFormat="1" ht="11.25">
      <c r="B528" s="217"/>
      <c r="C528" s="218"/>
      <c r="D528" s="200" t="s">
        <v>157</v>
      </c>
      <c r="E528" s="219" t="s">
        <v>1</v>
      </c>
      <c r="F528" s="220" t="s">
        <v>81</v>
      </c>
      <c r="G528" s="218"/>
      <c r="H528" s="221">
        <v>1</v>
      </c>
      <c r="I528" s="222"/>
      <c r="J528" s="218"/>
      <c r="K528" s="218"/>
      <c r="L528" s="223"/>
      <c r="M528" s="224"/>
      <c r="N528" s="225"/>
      <c r="O528" s="225"/>
      <c r="P528" s="225"/>
      <c r="Q528" s="225"/>
      <c r="R528" s="225"/>
      <c r="S528" s="225"/>
      <c r="T528" s="226"/>
      <c r="AT528" s="227" t="s">
        <v>157</v>
      </c>
      <c r="AU528" s="227" t="s">
        <v>83</v>
      </c>
      <c r="AV528" s="14" t="s">
        <v>83</v>
      </c>
      <c r="AW528" s="14" t="s">
        <v>30</v>
      </c>
      <c r="AX528" s="14" t="s">
        <v>73</v>
      </c>
      <c r="AY528" s="227" t="s">
        <v>146</v>
      </c>
    </row>
    <row r="529" spans="1:65" s="15" customFormat="1" ht="11.25">
      <c r="B529" s="228"/>
      <c r="C529" s="229"/>
      <c r="D529" s="200" t="s">
        <v>157</v>
      </c>
      <c r="E529" s="230" t="s">
        <v>1</v>
      </c>
      <c r="F529" s="231" t="s">
        <v>160</v>
      </c>
      <c r="G529" s="229"/>
      <c r="H529" s="232">
        <v>1</v>
      </c>
      <c r="I529" s="233"/>
      <c r="J529" s="229"/>
      <c r="K529" s="229"/>
      <c r="L529" s="234"/>
      <c r="M529" s="235"/>
      <c r="N529" s="236"/>
      <c r="O529" s="236"/>
      <c r="P529" s="236"/>
      <c r="Q529" s="236"/>
      <c r="R529" s="236"/>
      <c r="S529" s="236"/>
      <c r="T529" s="237"/>
      <c r="AT529" s="238" t="s">
        <v>157</v>
      </c>
      <c r="AU529" s="238" t="s">
        <v>83</v>
      </c>
      <c r="AV529" s="15" t="s">
        <v>153</v>
      </c>
      <c r="AW529" s="15" t="s">
        <v>30</v>
      </c>
      <c r="AX529" s="15" t="s">
        <v>81</v>
      </c>
      <c r="AY529" s="238" t="s">
        <v>146</v>
      </c>
    </row>
    <row r="530" spans="1:65" s="2" customFormat="1" ht="24.2" customHeight="1">
      <c r="A530" s="35"/>
      <c r="B530" s="36"/>
      <c r="C530" s="187" t="s">
        <v>919</v>
      </c>
      <c r="D530" s="187" t="s">
        <v>148</v>
      </c>
      <c r="E530" s="188" t="s">
        <v>920</v>
      </c>
      <c r="F530" s="189" t="s">
        <v>921</v>
      </c>
      <c r="G530" s="190" t="s">
        <v>320</v>
      </c>
      <c r="H530" s="191">
        <v>64</v>
      </c>
      <c r="I530" s="192"/>
      <c r="J530" s="193">
        <f>ROUND(I530*H530,2)</f>
        <v>0</v>
      </c>
      <c r="K530" s="189" t="s">
        <v>152</v>
      </c>
      <c r="L530" s="40"/>
      <c r="M530" s="194" t="s">
        <v>1</v>
      </c>
      <c r="N530" s="195" t="s">
        <v>38</v>
      </c>
      <c r="O530" s="72"/>
      <c r="P530" s="196">
        <f>O530*H530</f>
        <v>0</v>
      </c>
      <c r="Q530" s="196">
        <v>0</v>
      </c>
      <c r="R530" s="196">
        <f>Q530*H530</f>
        <v>0</v>
      </c>
      <c r="S530" s="196">
        <v>0</v>
      </c>
      <c r="T530" s="197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198" t="s">
        <v>199</v>
      </c>
      <c r="AT530" s="198" t="s">
        <v>148</v>
      </c>
      <c r="AU530" s="198" t="s">
        <v>83</v>
      </c>
      <c r="AY530" s="18" t="s">
        <v>146</v>
      </c>
      <c r="BE530" s="199">
        <f>IF(N530="základní",J530,0)</f>
        <v>0</v>
      </c>
      <c r="BF530" s="199">
        <f>IF(N530="snížená",J530,0)</f>
        <v>0</v>
      </c>
      <c r="BG530" s="199">
        <f>IF(N530="zákl. přenesená",J530,0)</f>
        <v>0</v>
      </c>
      <c r="BH530" s="199">
        <f>IF(N530="sníž. přenesená",J530,0)</f>
        <v>0</v>
      </c>
      <c r="BI530" s="199">
        <f>IF(N530="nulová",J530,0)</f>
        <v>0</v>
      </c>
      <c r="BJ530" s="18" t="s">
        <v>81</v>
      </c>
      <c r="BK530" s="199">
        <f>ROUND(I530*H530,2)</f>
        <v>0</v>
      </c>
      <c r="BL530" s="18" t="s">
        <v>199</v>
      </c>
      <c r="BM530" s="198" t="s">
        <v>922</v>
      </c>
    </row>
    <row r="531" spans="1:65" s="2" customFormat="1" ht="11.25">
      <c r="A531" s="35"/>
      <c r="B531" s="36"/>
      <c r="C531" s="37"/>
      <c r="D531" s="200" t="s">
        <v>154</v>
      </c>
      <c r="E531" s="37"/>
      <c r="F531" s="201" t="s">
        <v>921</v>
      </c>
      <c r="G531" s="37"/>
      <c r="H531" s="37"/>
      <c r="I531" s="202"/>
      <c r="J531" s="37"/>
      <c r="K531" s="37"/>
      <c r="L531" s="40"/>
      <c r="M531" s="203"/>
      <c r="N531" s="204"/>
      <c r="O531" s="72"/>
      <c r="P531" s="72"/>
      <c r="Q531" s="72"/>
      <c r="R531" s="72"/>
      <c r="S531" s="72"/>
      <c r="T531" s="73"/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T531" s="18" t="s">
        <v>154</v>
      </c>
      <c r="AU531" s="18" t="s">
        <v>83</v>
      </c>
    </row>
    <row r="532" spans="1:65" s="2" customFormat="1" ht="11.25">
      <c r="A532" s="35"/>
      <c r="B532" s="36"/>
      <c r="C532" s="37"/>
      <c r="D532" s="205" t="s">
        <v>155</v>
      </c>
      <c r="E532" s="37"/>
      <c r="F532" s="206" t="s">
        <v>923</v>
      </c>
      <c r="G532" s="37"/>
      <c r="H532" s="37"/>
      <c r="I532" s="202"/>
      <c r="J532" s="37"/>
      <c r="K532" s="37"/>
      <c r="L532" s="40"/>
      <c r="M532" s="203"/>
      <c r="N532" s="204"/>
      <c r="O532" s="72"/>
      <c r="P532" s="72"/>
      <c r="Q532" s="72"/>
      <c r="R532" s="72"/>
      <c r="S532" s="72"/>
      <c r="T532" s="73"/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T532" s="18" t="s">
        <v>155</v>
      </c>
      <c r="AU532" s="18" t="s">
        <v>83</v>
      </c>
    </row>
    <row r="533" spans="1:65" s="2" customFormat="1" ht="21.75" customHeight="1">
      <c r="A533" s="35"/>
      <c r="B533" s="36"/>
      <c r="C533" s="187" t="s">
        <v>720</v>
      </c>
      <c r="D533" s="187" t="s">
        <v>148</v>
      </c>
      <c r="E533" s="188" t="s">
        <v>924</v>
      </c>
      <c r="F533" s="189" t="s">
        <v>925</v>
      </c>
      <c r="G533" s="190" t="s">
        <v>320</v>
      </c>
      <c r="H533" s="191">
        <v>64</v>
      </c>
      <c r="I533" s="192"/>
      <c r="J533" s="193">
        <f>ROUND(I533*H533,2)</f>
        <v>0</v>
      </c>
      <c r="K533" s="189" t="s">
        <v>152</v>
      </c>
      <c r="L533" s="40"/>
      <c r="M533" s="194" t="s">
        <v>1</v>
      </c>
      <c r="N533" s="195" t="s">
        <v>38</v>
      </c>
      <c r="O533" s="72"/>
      <c r="P533" s="196">
        <f>O533*H533</f>
        <v>0</v>
      </c>
      <c r="Q533" s="196">
        <v>0</v>
      </c>
      <c r="R533" s="196">
        <f>Q533*H533</f>
        <v>0</v>
      </c>
      <c r="S533" s="196">
        <v>0</v>
      </c>
      <c r="T533" s="197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198" t="s">
        <v>199</v>
      </c>
      <c r="AT533" s="198" t="s">
        <v>148</v>
      </c>
      <c r="AU533" s="198" t="s">
        <v>83</v>
      </c>
      <c r="AY533" s="18" t="s">
        <v>146</v>
      </c>
      <c r="BE533" s="199">
        <f>IF(N533="základní",J533,0)</f>
        <v>0</v>
      </c>
      <c r="BF533" s="199">
        <f>IF(N533="snížená",J533,0)</f>
        <v>0</v>
      </c>
      <c r="BG533" s="199">
        <f>IF(N533="zákl. přenesená",J533,0)</f>
        <v>0</v>
      </c>
      <c r="BH533" s="199">
        <f>IF(N533="sníž. přenesená",J533,0)</f>
        <v>0</v>
      </c>
      <c r="BI533" s="199">
        <f>IF(N533="nulová",J533,0)</f>
        <v>0</v>
      </c>
      <c r="BJ533" s="18" t="s">
        <v>81</v>
      </c>
      <c r="BK533" s="199">
        <f>ROUND(I533*H533,2)</f>
        <v>0</v>
      </c>
      <c r="BL533" s="18" t="s">
        <v>199</v>
      </c>
      <c r="BM533" s="198" t="s">
        <v>926</v>
      </c>
    </row>
    <row r="534" spans="1:65" s="2" customFormat="1" ht="11.25">
      <c r="A534" s="35"/>
      <c r="B534" s="36"/>
      <c r="C534" s="37"/>
      <c r="D534" s="200" t="s">
        <v>154</v>
      </c>
      <c r="E534" s="37"/>
      <c r="F534" s="201" t="s">
        <v>925</v>
      </c>
      <c r="G534" s="37"/>
      <c r="H534" s="37"/>
      <c r="I534" s="202"/>
      <c r="J534" s="37"/>
      <c r="K534" s="37"/>
      <c r="L534" s="40"/>
      <c r="M534" s="203"/>
      <c r="N534" s="204"/>
      <c r="O534" s="72"/>
      <c r="P534" s="72"/>
      <c r="Q534" s="72"/>
      <c r="R534" s="72"/>
      <c r="S534" s="72"/>
      <c r="T534" s="73"/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T534" s="18" t="s">
        <v>154</v>
      </c>
      <c r="AU534" s="18" t="s">
        <v>83</v>
      </c>
    </row>
    <row r="535" spans="1:65" s="2" customFormat="1" ht="11.25">
      <c r="A535" s="35"/>
      <c r="B535" s="36"/>
      <c r="C535" s="37"/>
      <c r="D535" s="205" t="s">
        <v>155</v>
      </c>
      <c r="E535" s="37"/>
      <c r="F535" s="206" t="s">
        <v>927</v>
      </c>
      <c r="G535" s="37"/>
      <c r="H535" s="37"/>
      <c r="I535" s="202"/>
      <c r="J535" s="37"/>
      <c r="K535" s="37"/>
      <c r="L535" s="40"/>
      <c r="M535" s="203"/>
      <c r="N535" s="204"/>
      <c r="O535" s="72"/>
      <c r="P535" s="72"/>
      <c r="Q535" s="72"/>
      <c r="R535" s="72"/>
      <c r="S535" s="72"/>
      <c r="T535" s="73"/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T535" s="18" t="s">
        <v>155</v>
      </c>
      <c r="AU535" s="18" t="s">
        <v>83</v>
      </c>
    </row>
    <row r="536" spans="1:65" s="2" customFormat="1" ht="24.2" customHeight="1">
      <c r="A536" s="35"/>
      <c r="B536" s="36"/>
      <c r="C536" s="187" t="s">
        <v>928</v>
      </c>
      <c r="D536" s="187" t="s">
        <v>148</v>
      </c>
      <c r="E536" s="188" t="s">
        <v>929</v>
      </c>
      <c r="F536" s="189" t="s">
        <v>930</v>
      </c>
      <c r="G536" s="190" t="s">
        <v>860</v>
      </c>
      <c r="H536" s="253"/>
      <c r="I536" s="192"/>
      <c r="J536" s="193">
        <f>ROUND(I536*H536,2)</f>
        <v>0</v>
      </c>
      <c r="K536" s="189" t="s">
        <v>152</v>
      </c>
      <c r="L536" s="40"/>
      <c r="M536" s="194" t="s">
        <v>1</v>
      </c>
      <c r="N536" s="195" t="s">
        <v>38</v>
      </c>
      <c r="O536" s="72"/>
      <c r="P536" s="196">
        <f>O536*H536</f>
        <v>0</v>
      </c>
      <c r="Q536" s="196">
        <v>0</v>
      </c>
      <c r="R536" s="196">
        <f>Q536*H536</f>
        <v>0</v>
      </c>
      <c r="S536" s="196">
        <v>0</v>
      </c>
      <c r="T536" s="197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198" t="s">
        <v>199</v>
      </c>
      <c r="AT536" s="198" t="s">
        <v>148</v>
      </c>
      <c r="AU536" s="198" t="s">
        <v>83</v>
      </c>
      <c r="AY536" s="18" t="s">
        <v>146</v>
      </c>
      <c r="BE536" s="199">
        <f>IF(N536="základní",J536,0)</f>
        <v>0</v>
      </c>
      <c r="BF536" s="199">
        <f>IF(N536="snížená",J536,0)</f>
        <v>0</v>
      </c>
      <c r="BG536" s="199">
        <f>IF(N536="zákl. přenesená",J536,0)</f>
        <v>0</v>
      </c>
      <c r="BH536" s="199">
        <f>IF(N536="sníž. přenesená",J536,0)</f>
        <v>0</v>
      </c>
      <c r="BI536" s="199">
        <f>IF(N536="nulová",J536,0)</f>
        <v>0</v>
      </c>
      <c r="BJ536" s="18" t="s">
        <v>81</v>
      </c>
      <c r="BK536" s="199">
        <f>ROUND(I536*H536,2)</f>
        <v>0</v>
      </c>
      <c r="BL536" s="18" t="s">
        <v>199</v>
      </c>
      <c r="BM536" s="198" t="s">
        <v>931</v>
      </c>
    </row>
    <row r="537" spans="1:65" s="2" customFormat="1" ht="11.25">
      <c r="A537" s="35"/>
      <c r="B537" s="36"/>
      <c r="C537" s="37"/>
      <c r="D537" s="200" t="s">
        <v>154</v>
      </c>
      <c r="E537" s="37"/>
      <c r="F537" s="201" t="s">
        <v>930</v>
      </c>
      <c r="G537" s="37"/>
      <c r="H537" s="37"/>
      <c r="I537" s="202"/>
      <c r="J537" s="37"/>
      <c r="K537" s="37"/>
      <c r="L537" s="40"/>
      <c r="M537" s="203"/>
      <c r="N537" s="204"/>
      <c r="O537" s="72"/>
      <c r="P537" s="72"/>
      <c r="Q537" s="72"/>
      <c r="R537" s="72"/>
      <c r="S537" s="72"/>
      <c r="T537" s="73"/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T537" s="18" t="s">
        <v>154</v>
      </c>
      <c r="AU537" s="18" t="s">
        <v>83</v>
      </c>
    </row>
    <row r="538" spans="1:65" s="2" customFormat="1" ht="11.25">
      <c r="A538" s="35"/>
      <c r="B538" s="36"/>
      <c r="C538" s="37"/>
      <c r="D538" s="205" t="s">
        <v>155</v>
      </c>
      <c r="E538" s="37"/>
      <c r="F538" s="206" t="s">
        <v>932</v>
      </c>
      <c r="G538" s="37"/>
      <c r="H538" s="37"/>
      <c r="I538" s="202"/>
      <c r="J538" s="37"/>
      <c r="K538" s="37"/>
      <c r="L538" s="40"/>
      <c r="M538" s="203"/>
      <c r="N538" s="204"/>
      <c r="O538" s="72"/>
      <c r="P538" s="72"/>
      <c r="Q538" s="72"/>
      <c r="R538" s="72"/>
      <c r="S538" s="72"/>
      <c r="T538" s="73"/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T538" s="18" t="s">
        <v>155</v>
      </c>
      <c r="AU538" s="18" t="s">
        <v>83</v>
      </c>
    </row>
    <row r="539" spans="1:65" s="12" customFormat="1" ht="22.9" customHeight="1">
      <c r="B539" s="171"/>
      <c r="C539" s="172"/>
      <c r="D539" s="173" t="s">
        <v>72</v>
      </c>
      <c r="E539" s="185" t="s">
        <v>933</v>
      </c>
      <c r="F539" s="185" t="s">
        <v>934</v>
      </c>
      <c r="G539" s="172"/>
      <c r="H539" s="172"/>
      <c r="I539" s="175"/>
      <c r="J539" s="186">
        <f>BK539</f>
        <v>0</v>
      </c>
      <c r="K539" s="172"/>
      <c r="L539" s="177"/>
      <c r="M539" s="178"/>
      <c r="N539" s="179"/>
      <c r="O539" s="179"/>
      <c r="P539" s="180">
        <f>SUM(P540:P647)</f>
        <v>0</v>
      </c>
      <c r="Q539" s="179"/>
      <c r="R539" s="180">
        <f>SUM(R540:R647)</f>
        <v>0</v>
      </c>
      <c r="S539" s="179"/>
      <c r="T539" s="181">
        <f>SUM(T540:T647)</f>
        <v>0</v>
      </c>
      <c r="AR539" s="182" t="s">
        <v>83</v>
      </c>
      <c r="AT539" s="183" t="s">
        <v>72</v>
      </c>
      <c r="AU539" s="183" t="s">
        <v>81</v>
      </c>
      <c r="AY539" s="182" t="s">
        <v>146</v>
      </c>
      <c r="BK539" s="184">
        <f>SUM(BK540:BK647)</f>
        <v>0</v>
      </c>
    </row>
    <row r="540" spans="1:65" s="2" customFormat="1" ht="16.5" customHeight="1">
      <c r="A540" s="35"/>
      <c r="B540" s="36"/>
      <c r="C540" s="187" t="s">
        <v>722</v>
      </c>
      <c r="D540" s="187" t="s">
        <v>148</v>
      </c>
      <c r="E540" s="188" t="s">
        <v>935</v>
      </c>
      <c r="F540" s="189" t="s">
        <v>936</v>
      </c>
      <c r="G540" s="190" t="s">
        <v>937</v>
      </c>
      <c r="H540" s="191">
        <v>3</v>
      </c>
      <c r="I540" s="192"/>
      <c r="J540" s="193">
        <f>ROUND(I540*H540,2)</f>
        <v>0</v>
      </c>
      <c r="K540" s="189" t="s">
        <v>152</v>
      </c>
      <c r="L540" s="40"/>
      <c r="M540" s="194" t="s">
        <v>1</v>
      </c>
      <c r="N540" s="195" t="s">
        <v>38</v>
      </c>
      <c r="O540" s="72"/>
      <c r="P540" s="196">
        <f>O540*H540</f>
        <v>0</v>
      </c>
      <c r="Q540" s="196">
        <v>0</v>
      </c>
      <c r="R540" s="196">
        <f>Q540*H540</f>
        <v>0</v>
      </c>
      <c r="S540" s="196">
        <v>0</v>
      </c>
      <c r="T540" s="197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198" t="s">
        <v>199</v>
      </c>
      <c r="AT540" s="198" t="s">
        <v>148</v>
      </c>
      <c r="AU540" s="198" t="s">
        <v>83</v>
      </c>
      <c r="AY540" s="18" t="s">
        <v>146</v>
      </c>
      <c r="BE540" s="199">
        <f>IF(N540="základní",J540,0)</f>
        <v>0</v>
      </c>
      <c r="BF540" s="199">
        <f>IF(N540="snížená",J540,0)</f>
        <v>0</v>
      </c>
      <c r="BG540" s="199">
        <f>IF(N540="zákl. přenesená",J540,0)</f>
        <v>0</v>
      </c>
      <c r="BH540" s="199">
        <f>IF(N540="sníž. přenesená",J540,0)</f>
        <v>0</v>
      </c>
      <c r="BI540" s="199">
        <f>IF(N540="nulová",J540,0)</f>
        <v>0</v>
      </c>
      <c r="BJ540" s="18" t="s">
        <v>81</v>
      </c>
      <c r="BK540" s="199">
        <f>ROUND(I540*H540,2)</f>
        <v>0</v>
      </c>
      <c r="BL540" s="18" t="s">
        <v>199</v>
      </c>
      <c r="BM540" s="198" t="s">
        <v>938</v>
      </c>
    </row>
    <row r="541" spans="1:65" s="2" customFormat="1" ht="11.25">
      <c r="A541" s="35"/>
      <c r="B541" s="36"/>
      <c r="C541" s="37"/>
      <c r="D541" s="200" t="s">
        <v>154</v>
      </c>
      <c r="E541" s="37"/>
      <c r="F541" s="201" t="s">
        <v>936</v>
      </c>
      <c r="G541" s="37"/>
      <c r="H541" s="37"/>
      <c r="I541" s="202"/>
      <c r="J541" s="37"/>
      <c r="K541" s="37"/>
      <c r="L541" s="40"/>
      <c r="M541" s="203"/>
      <c r="N541" s="204"/>
      <c r="O541" s="72"/>
      <c r="P541" s="72"/>
      <c r="Q541" s="72"/>
      <c r="R541" s="72"/>
      <c r="S541" s="72"/>
      <c r="T541" s="73"/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T541" s="18" t="s">
        <v>154</v>
      </c>
      <c r="AU541" s="18" t="s">
        <v>83</v>
      </c>
    </row>
    <row r="542" spans="1:65" s="2" customFormat="1" ht="11.25">
      <c r="A542" s="35"/>
      <c r="B542" s="36"/>
      <c r="C542" s="37"/>
      <c r="D542" s="205" t="s">
        <v>155</v>
      </c>
      <c r="E542" s="37"/>
      <c r="F542" s="206" t="s">
        <v>939</v>
      </c>
      <c r="G542" s="37"/>
      <c r="H542" s="37"/>
      <c r="I542" s="202"/>
      <c r="J542" s="37"/>
      <c r="K542" s="37"/>
      <c r="L542" s="40"/>
      <c r="M542" s="203"/>
      <c r="N542" s="204"/>
      <c r="O542" s="72"/>
      <c r="P542" s="72"/>
      <c r="Q542" s="72"/>
      <c r="R542" s="72"/>
      <c r="S542" s="72"/>
      <c r="T542" s="73"/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T542" s="18" t="s">
        <v>155</v>
      </c>
      <c r="AU542" s="18" t="s">
        <v>83</v>
      </c>
    </row>
    <row r="543" spans="1:65" s="2" customFormat="1" ht="24.2" customHeight="1">
      <c r="A543" s="35"/>
      <c r="B543" s="36"/>
      <c r="C543" s="187" t="s">
        <v>940</v>
      </c>
      <c r="D543" s="187" t="s">
        <v>148</v>
      </c>
      <c r="E543" s="188" t="s">
        <v>941</v>
      </c>
      <c r="F543" s="189" t="s">
        <v>942</v>
      </c>
      <c r="G543" s="190" t="s">
        <v>937</v>
      </c>
      <c r="H543" s="191">
        <v>1</v>
      </c>
      <c r="I543" s="192"/>
      <c r="J543" s="193">
        <f>ROUND(I543*H543,2)</f>
        <v>0</v>
      </c>
      <c r="K543" s="189" t="s">
        <v>152</v>
      </c>
      <c r="L543" s="40"/>
      <c r="M543" s="194" t="s">
        <v>1</v>
      </c>
      <c r="N543" s="195" t="s">
        <v>38</v>
      </c>
      <c r="O543" s="72"/>
      <c r="P543" s="196">
        <f>O543*H543</f>
        <v>0</v>
      </c>
      <c r="Q543" s="196">
        <v>0</v>
      </c>
      <c r="R543" s="196">
        <f>Q543*H543</f>
        <v>0</v>
      </c>
      <c r="S543" s="196">
        <v>0</v>
      </c>
      <c r="T543" s="197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198" t="s">
        <v>199</v>
      </c>
      <c r="AT543" s="198" t="s">
        <v>148</v>
      </c>
      <c r="AU543" s="198" t="s">
        <v>83</v>
      </c>
      <c r="AY543" s="18" t="s">
        <v>146</v>
      </c>
      <c r="BE543" s="199">
        <f>IF(N543="základní",J543,0)</f>
        <v>0</v>
      </c>
      <c r="BF543" s="199">
        <f>IF(N543="snížená",J543,0)</f>
        <v>0</v>
      </c>
      <c r="BG543" s="199">
        <f>IF(N543="zákl. přenesená",J543,0)</f>
        <v>0</v>
      </c>
      <c r="BH543" s="199">
        <f>IF(N543="sníž. přenesená",J543,0)</f>
        <v>0</v>
      </c>
      <c r="BI543" s="199">
        <f>IF(N543="nulová",J543,0)</f>
        <v>0</v>
      </c>
      <c r="BJ543" s="18" t="s">
        <v>81</v>
      </c>
      <c r="BK543" s="199">
        <f>ROUND(I543*H543,2)</f>
        <v>0</v>
      </c>
      <c r="BL543" s="18" t="s">
        <v>199</v>
      </c>
      <c r="BM543" s="198" t="s">
        <v>943</v>
      </c>
    </row>
    <row r="544" spans="1:65" s="2" customFormat="1" ht="19.5">
      <c r="A544" s="35"/>
      <c r="B544" s="36"/>
      <c r="C544" s="37"/>
      <c r="D544" s="200" t="s">
        <v>154</v>
      </c>
      <c r="E544" s="37"/>
      <c r="F544" s="201" t="s">
        <v>942</v>
      </c>
      <c r="G544" s="37"/>
      <c r="H544" s="37"/>
      <c r="I544" s="202"/>
      <c r="J544" s="37"/>
      <c r="K544" s="37"/>
      <c r="L544" s="40"/>
      <c r="M544" s="203"/>
      <c r="N544" s="204"/>
      <c r="O544" s="72"/>
      <c r="P544" s="72"/>
      <c r="Q544" s="72"/>
      <c r="R544" s="72"/>
      <c r="S544" s="72"/>
      <c r="T544" s="73"/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T544" s="18" t="s">
        <v>154</v>
      </c>
      <c r="AU544" s="18" t="s">
        <v>83</v>
      </c>
    </row>
    <row r="545" spans="1:65" s="2" customFormat="1" ht="11.25">
      <c r="A545" s="35"/>
      <c r="B545" s="36"/>
      <c r="C545" s="37"/>
      <c r="D545" s="205" t="s">
        <v>155</v>
      </c>
      <c r="E545" s="37"/>
      <c r="F545" s="206" t="s">
        <v>944</v>
      </c>
      <c r="G545" s="37"/>
      <c r="H545" s="37"/>
      <c r="I545" s="202"/>
      <c r="J545" s="37"/>
      <c r="K545" s="37"/>
      <c r="L545" s="40"/>
      <c r="M545" s="203"/>
      <c r="N545" s="204"/>
      <c r="O545" s="72"/>
      <c r="P545" s="72"/>
      <c r="Q545" s="72"/>
      <c r="R545" s="72"/>
      <c r="S545" s="72"/>
      <c r="T545" s="73"/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T545" s="18" t="s">
        <v>155</v>
      </c>
      <c r="AU545" s="18" t="s">
        <v>83</v>
      </c>
    </row>
    <row r="546" spans="1:65" s="2" customFormat="1" ht="21.75" customHeight="1">
      <c r="A546" s="35"/>
      <c r="B546" s="36"/>
      <c r="C546" s="187" t="s">
        <v>725</v>
      </c>
      <c r="D546" s="187" t="s">
        <v>148</v>
      </c>
      <c r="E546" s="188" t="s">
        <v>945</v>
      </c>
      <c r="F546" s="189" t="s">
        <v>946</v>
      </c>
      <c r="G546" s="190" t="s">
        <v>327</v>
      </c>
      <c r="H546" s="191">
        <v>2</v>
      </c>
      <c r="I546" s="192"/>
      <c r="J546" s="193">
        <f>ROUND(I546*H546,2)</f>
        <v>0</v>
      </c>
      <c r="K546" s="189" t="s">
        <v>152</v>
      </c>
      <c r="L546" s="40"/>
      <c r="M546" s="194" t="s">
        <v>1</v>
      </c>
      <c r="N546" s="195" t="s">
        <v>38</v>
      </c>
      <c r="O546" s="72"/>
      <c r="P546" s="196">
        <f>O546*H546</f>
        <v>0</v>
      </c>
      <c r="Q546" s="196">
        <v>0</v>
      </c>
      <c r="R546" s="196">
        <f>Q546*H546</f>
        <v>0</v>
      </c>
      <c r="S546" s="196">
        <v>0</v>
      </c>
      <c r="T546" s="197">
        <f>S546*H546</f>
        <v>0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198" t="s">
        <v>199</v>
      </c>
      <c r="AT546" s="198" t="s">
        <v>148</v>
      </c>
      <c r="AU546" s="198" t="s">
        <v>83</v>
      </c>
      <c r="AY546" s="18" t="s">
        <v>146</v>
      </c>
      <c r="BE546" s="199">
        <f>IF(N546="základní",J546,0)</f>
        <v>0</v>
      </c>
      <c r="BF546" s="199">
        <f>IF(N546="snížená",J546,0)</f>
        <v>0</v>
      </c>
      <c r="BG546" s="199">
        <f>IF(N546="zákl. přenesená",J546,0)</f>
        <v>0</v>
      </c>
      <c r="BH546" s="199">
        <f>IF(N546="sníž. přenesená",J546,0)</f>
        <v>0</v>
      </c>
      <c r="BI546" s="199">
        <f>IF(N546="nulová",J546,0)</f>
        <v>0</v>
      </c>
      <c r="BJ546" s="18" t="s">
        <v>81</v>
      </c>
      <c r="BK546" s="199">
        <f>ROUND(I546*H546,2)</f>
        <v>0</v>
      </c>
      <c r="BL546" s="18" t="s">
        <v>199</v>
      </c>
      <c r="BM546" s="198" t="s">
        <v>947</v>
      </c>
    </row>
    <row r="547" spans="1:65" s="2" customFormat="1" ht="11.25">
      <c r="A547" s="35"/>
      <c r="B547" s="36"/>
      <c r="C547" s="37"/>
      <c r="D547" s="200" t="s">
        <v>154</v>
      </c>
      <c r="E547" s="37"/>
      <c r="F547" s="201" t="s">
        <v>946</v>
      </c>
      <c r="G547" s="37"/>
      <c r="H547" s="37"/>
      <c r="I547" s="202"/>
      <c r="J547" s="37"/>
      <c r="K547" s="37"/>
      <c r="L547" s="40"/>
      <c r="M547" s="203"/>
      <c r="N547" s="204"/>
      <c r="O547" s="72"/>
      <c r="P547" s="72"/>
      <c r="Q547" s="72"/>
      <c r="R547" s="72"/>
      <c r="S547" s="72"/>
      <c r="T547" s="73"/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T547" s="18" t="s">
        <v>154</v>
      </c>
      <c r="AU547" s="18" t="s">
        <v>83</v>
      </c>
    </row>
    <row r="548" spans="1:65" s="2" customFormat="1" ht="11.25">
      <c r="A548" s="35"/>
      <c r="B548" s="36"/>
      <c r="C548" s="37"/>
      <c r="D548" s="205" t="s">
        <v>155</v>
      </c>
      <c r="E548" s="37"/>
      <c r="F548" s="206" t="s">
        <v>948</v>
      </c>
      <c r="G548" s="37"/>
      <c r="H548" s="37"/>
      <c r="I548" s="202"/>
      <c r="J548" s="37"/>
      <c r="K548" s="37"/>
      <c r="L548" s="40"/>
      <c r="M548" s="203"/>
      <c r="N548" s="204"/>
      <c r="O548" s="72"/>
      <c r="P548" s="72"/>
      <c r="Q548" s="72"/>
      <c r="R548" s="72"/>
      <c r="S548" s="72"/>
      <c r="T548" s="73"/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T548" s="18" t="s">
        <v>155</v>
      </c>
      <c r="AU548" s="18" t="s">
        <v>83</v>
      </c>
    </row>
    <row r="549" spans="1:65" s="2" customFormat="1" ht="24.2" customHeight="1">
      <c r="A549" s="35"/>
      <c r="B549" s="36"/>
      <c r="C549" s="239" t="s">
        <v>949</v>
      </c>
      <c r="D549" s="239" t="s">
        <v>161</v>
      </c>
      <c r="E549" s="240" t="s">
        <v>950</v>
      </c>
      <c r="F549" s="241" t="s">
        <v>951</v>
      </c>
      <c r="G549" s="242" t="s">
        <v>327</v>
      </c>
      <c r="H549" s="243">
        <v>2</v>
      </c>
      <c r="I549" s="244"/>
      <c r="J549" s="245">
        <f>ROUND(I549*H549,2)</f>
        <v>0</v>
      </c>
      <c r="K549" s="241" t="s">
        <v>152</v>
      </c>
      <c r="L549" s="246"/>
      <c r="M549" s="247" t="s">
        <v>1</v>
      </c>
      <c r="N549" s="248" t="s">
        <v>38</v>
      </c>
      <c r="O549" s="72"/>
      <c r="P549" s="196">
        <f>O549*H549</f>
        <v>0</v>
      </c>
      <c r="Q549" s="196">
        <v>0</v>
      </c>
      <c r="R549" s="196">
        <f>Q549*H549</f>
        <v>0</v>
      </c>
      <c r="S549" s="196">
        <v>0</v>
      </c>
      <c r="T549" s="197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198" t="s">
        <v>281</v>
      </c>
      <c r="AT549" s="198" t="s">
        <v>161</v>
      </c>
      <c r="AU549" s="198" t="s">
        <v>83</v>
      </c>
      <c r="AY549" s="18" t="s">
        <v>146</v>
      </c>
      <c r="BE549" s="199">
        <f>IF(N549="základní",J549,0)</f>
        <v>0</v>
      </c>
      <c r="BF549" s="199">
        <f>IF(N549="snížená",J549,0)</f>
        <v>0</v>
      </c>
      <c r="BG549" s="199">
        <f>IF(N549="zákl. přenesená",J549,0)</f>
        <v>0</v>
      </c>
      <c r="BH549" s="199">
        <f>IF(N549="sníž. přenesená",J549,0)</f>
        <v>0</v>
      </c>
      <c r="BI549" s="199">
        <f>IF(N549="nulová",J549,0)</f>
        <v>0</v>
      </c>
      <c r="BJ549" s="18" t="s">
        <v>81</v>
      </c>
      <c r="BK549" s="199">
        <f>ROUND(I549*H549,2)</f>
        <v>0</v>
      </c>
      <c r="BL549" s="18" t="s">
        <v>199</v>
      </c>
      <c r="BM549" s="198" t="s">
        <v>952</v>
      </c>
    </row>
    <row r="550" spans="1:65" s="2" customFormat="1" ht="19.5">
      <c r="A550" s="35"/>
      <c r="B550" s="36"/>
      <c r="C550" s="37"/>
      <c r="D550" s="200" t="s">
        <v>154</v>
      </c>
      <c r="E550" s="37"/>
      <c r="F550" s="201" t="s">
        <v>951</v>
      </c>
      <c r="G550" s="37"/>
      <c r="H550" s="37"/>
      <c r="I550" s="202"/>
      <c r="J550" s="37"/>
      <c r="K550" s="37"/>
      <c r="L550" s="40"/>
      <c r="M550" s="203"/>
      <c r="N550" s="204"/>
      <c r="O550" s="72"/>
      <c r="P550" s="72"/>
      <c r="Q550" s="72"/>
      <c r="R550" s="72"/>
      <c r="S550" s="72"/>
      <c r="T550" s="73"/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T550" s="18" t="s">
        <v>154</v>
      </c>
      <c r="AU550" s="18" t="s">
        <v>83</v>
      </c>
    </row>
    <row r="551" spans="1:65" s="2" customFormat="1" ht="21.75" customHeight="1">
      <c r="A551" s="35"/>
      <c r="B551" s="36"/>
      <c r="C551" s="239" t="s">
        <v>730</v>
      </c>
      <c r="D551" s="239" t="s">
        <v>161</v>
      </c>
      <c r="E551" s="240" t="s">
        <v>953</v>
      </c>
      <c r="F551" s="241" t="s">
        <v>954</v>
      </c>
      <c r="G551" s="242" t="s">
        <v>327</v>
      </c>
      <c r="H551" s="243">
        <v>2</v>
      </c>
      <c r="I551" s="244"/>
      <c r="J551" s="245">
        <f>ROUND(I551*H551,2)</f>
        <v>0</v>
      </c>
      <c r="K551" s="241" t="s">
        <v>152</v>
      </c>
      <c r="L551" s="246"/>
      <c r="M551" s="247" t="s">
        <v>1</v>
      </c>
      <c r="N551" s="248" t="s">
        <v>38</v>
      </c>
      <c r="O551" s="72"/>
      <c r="P551" s="196">
        <f>O551*H551</f>
        <v>0</v>
      </c>
      <c r="Q551" s="196">
        <v>0</v>
      </c>
      <c r="R551" s="196">
        <f>Q551*H551</f>
        <v>0</v>
      </c>
      <c r="S551" s="196">
        <v>0</v>
      </c>
      <c r="T551" s="197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198" t="s">
        <v>281</v>
      </c>
      <c r="AT551" s="198" t="s">
        <v>161</v>
      </c>
      <c r="AU551" s="198" t="s">
        <v>83</v>
      </c>
      <c r="AY551" s="18" t="s">
        <v>146</v>
      </c>
      <c r="BE551" s="199">
        <f>IF(N551="základní",J551,0)</f>
        <v>0</v>
      </c>
      <c r="BF551" s="199">
        <f>IF(N551="snížená",J551,0)</f>
        <v>0</v>
      </c>
      <c r="BG551" s="199">
        <f>IF(N551="zákl. přenesená",J551,0)</f>
        <v>0</v>
      </c>
      <c r="BH551" s="199">
        <f>IF(N551="sníž. přenesená",J551,0)</f>
        <v>0</v>
      </c>
      <c r="BI551" s="199">
        <f>IF(N551="nulová",J551,0)</f>
        <v>0</v>
      </c>
      <c r="BJ551" s="18" t="s">
        <v>81</v>
      </c>
      <c r="BK551" s="199">
        <f>ROUND(I551*H551,2)</f>
        <v>0</v>
      </c>
      <c r="BL551" s="18" t="s">
        <v>199</v>
      </c>
      <c r="BM551" s="198" t="s">
        <v>955</v>
      </c>
    </row>
    <row r="552" spans="1:65" s="2" customFormat="1" ht="11.25">
      <c r="A552" s="35"/>
      <c r="B552" s="36"/>
      <c r="C552" s="37"/>
      <c r="D552" s="200" t="s">
        <v>154</v>
      </c>
      <c r="E552" s="37"/>
      <c r="F552" s="201" t="s">
        <v>954</v>
      </c>
      <c r="G552" s="37"/>
      <c r="H552" s="37"/>
      <c r="I552" s="202"/>
      <c r="J552" s="37"/>
      <c r="K552" s="37"/>
      <c r="L552" s="40"/>
      <c r="M552" s="203"/>
      <c r="N552" s="204"/>
      <c r="O552" s="72"/>
      <c r="P552" s="72"/>
      <c r="Q552" s="72"/>
      <c r="R552" s="72"/>
      <c r="S552" s="72"/>
      <c r="T552" s="73"/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T552" s="18" t="s">
        <v>154</v>
      </c>
      <c r="AU552" s="18" t="s">
        <v>83</v>
      </c>
    </row>
    <row r="553" spans="1:65" s="2" customFormat="1" ht="24.2" customHeight="1">
      <c r="A553" s="35"/>
      <c r="B553" s="36"/>
      <c r="C553" s="239" t="s">
        <v>956</v>
      </c>
      <c r="D553" s="239" t="s">
        <v>161</v>
      </c>
      <c r="E553" s="240" t="s">
        <v>957</v>
      </c>
      <c r="F553" s="241" t="s">
        <v>958</v>
      </c>
      <c r="G553" s="242" t="s">
        <v>327</v>
      </c>
      <c r="H553" s="243">
        <v>2</v>
      </c>
      <c r="I553" s="244"/>
      <c r="J553" s="245">
        <f>ROUND(I553*H553,2)</f>
        <v>0</v>
      </c>
      <c r="K553" s="241" t="s">
        <v>152</v>
      </c>
      <c r="L553" s="246"/>
      <c r="M553" s="247" t="s">
        <v>1</v>
      </c>
      <c r="N553" s="248" t="s">
        <v>38</v>
      </c>
      <c r="O553" s="72"/>
      <c r="P553" s="196">
        <f>O553*H553</f>
        <v>0</v>
      </c>
      <c r="Q553" s="196">
        <v>0</v>
      </c>
      <c r="R553" s="196">
        <f>Q553*H553</f>
        <v>0</v>
      </c>
      <c r="S553" s="196">
        <v>0</v>
      </c>
      <c r="T553" s="197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198" t="s">
        <v>281</v>
      </c>
      <c r="AT553" s="198" t="s">
        <v>161</v>
      </c>
      <c r="AU553" s="198" t="s">
        <v>83</v>
      </c>
      <c r="AY553" s="18" t="s">
        <v>146</v>
      </c>
      <c r="BE553" s="199">
        <f>IF(N553="základní",J553,0)</f>
        <v>0</v>
      </c>
      <c r="BF553" s="199">
        <f>IF(N553="snížená",J553,0)</f>
        <v>0</v>
      </c>
      <c r="BG553" s="199">
        <f>IF(N553="zákl. přenesená",J553,0)</f>
        <v>0</v>
      </c>
      <c r="BH553" s="199">
        <f>IF(N553="sníž. přenesená",J553,0)</f>
        <v>0</v>
      </c>
      <c r="BI553" s="199">
        <f>IF(N553="nulová",J553,0)</f>
        <v>0</v>
      </c>
      <c r="BJ553" s="18" t="s">
        <v>81</v>
      </c>
      <c r="BK553" s="199">
        <f>ROUND(I553*H553,2)</f>
        <v>0</v>
      </c>
      <c r="BL553" s="18" t="s">
        <v>199</v>
      </c>
      <c r="BM553" s="198" t="s">
        <v>959</v>
      </c>
    </row>
    <row r="554" spans="1:65" s="2" customFormat="1" ht="19.5">
      <c r="A554" s="35"/>
      <c r="B554" s="36"/>
      <c r="C554" s="37"/>
      <c r="D554" s="200" t="s">
        <v>154</v>
      </c>
      <c r="E554" s="37"/>
      <c r="F554" s="201" t="s">
        <v>958</v>
      </c>
      <c r="G554" s="37"/>
      <c r="H554" s="37"/>
      <c r="I554" s="202"/>
      <c r="J554" s="37"/>
      <c r="K554" s="37"/>
      <c r="L554" s="40"/>
      <c r="M554" s="203"/>
      <c r="N554" s="204"/>
      <c r="O554" s="72"/>
      <c r="P554" s="72"/>
      <c r="Q554" s="72"/>
      <c r="R554" s="72"/>
      <c r="S554" s="72"/>
      <c r="T554" s="73"/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T554" s="18" t="s">
        <v>154</v>
      </c>
      <c r="AU554" s="18" t="s">
        <v>83</v>
      </c>
    </row>
    <row r="555" spans="1:65" s="2" customFormat="1" ht="24.2" customHeight="1">
      <c r="A555" s="35"/>
      <c r="B555" s="36"/>
      <c r="C555" s="187" t="s">
        <v>732</v>
      </c>
      <c r="D555" s="187" t="s">
        <v>148</v>
      </c>
      <c r="E555" s="188" t="s">
        <v>960</v>
      </c>
      <c r="F555" s="189" t="s">
        <v>961</v>
      </c>
      <c r="G555" s="190" t="s">
        <v>937</v>
      </c>
      <c r="H555" s="191">
        <v>1</v>
      </c>
      <c r="I555" s="192"/>
      <c r="J555" s="193">
        <f>ROUND(I555*H555,2)</f>
        <v>0</v>
      </c>
      <c r="K555" s="189" t="s">
        <v>152</v>
      </c>
      <c r="L555" s="40"/>
      <c r="M555" s="194" t="s">
        <v>1</v>
      </c>
      <c r="N555" s="195" t="s">
        <v>38</v>
      </c>
      <c r="O555" s="72"/>
      <c r="P555" s="196">
        <f>O555*H555</f>
        <v>0</v>
      </c>
      <c r="Q555" s="196">
        <v>0</v>
      </c>
      <c r="R555" s="196">
        <f>Q555*H555</f>
        <v>0</v>
      </c>
      <c r="S555" s="196">
        <v>0</v>
      </c>
      <c r="T555" s="197">
        <f>S555*H555</f>
        <v>0</v>
      </c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R555" s="198" t="s">
        <v>199</v>
      </c>
      <c r="AT555" s="198" t="s">
        <v>148</v>
      </c>
      <c r="AU555" s="198" t="s">
        <v>83</v>
      </c>
      <c r="AY555" s="18" t="s">
        <v>146</v>
      </c>
      <c r="BE555" s="199">
        <f>IF(N555="základní",J555,0)</f>
        <v>0</v>
      </c>
      <c r="BF555" s="199">
        <f>IF(N555="snížená",J555,0)</f>
        <v>0</v>
      </c>
      <c r="BG555" s="199">
        <f>IF(N555="zákl. přenesená",J555,0)</f>
        <v>0</v>
      </c>
      <c r="BH555" s="199">
        <f>IF(N555="sníž. přenesená",J555,0)</f>
        <v>0</v>
      </c>
      <c r="BI555" s="199">
        <f>IF(N555="nulová",J555,0)</f>
        <v>0</v>
      </c>
      <c r="BJ555" s="18" t="s">
        <v>81</v>
      </c>
      <c r="BK555" s="199">
        <f>ROUND(I555*H555,2)</f>
        <v>0</v>
      </c>
      <c r="BL555" s="18" t="s">
        <v>199</v>
      </c>
      <c r="BM555" s="198" t="s">
        <v>962</v>
      </c>
    </row>
    <row r="556" spans="1:65" s="2" customFormat="1" ht="11.25">
      <c r="A556" s="35"/>
      <c r="B556" s="36"/>
      <c r="C556" s="37"/>
      <c r="D556" s="200" t="s">
        <v>154</v>
      </c>
      <c r="E556" s="37"/>
      <c r="F556" s="201" t="s">
        <v>961</v>
      </c>
      <c r="G556" s="37"/>
      <c r="H556" s="37"/>
      <c r="I556" s="202"/>
      <c r="J556" s="37"/>
      <c r="K556" s="37"/>
      <c r="L556" s="40"/>
      <c r="M556" s="203"/>
      <c r="N556" s="204"/>
      <c r="O556" s="72"/>
      <c r="P556" s="72"/>
      <c r="Q556" s="72"/>
      <c r="R556" s="72"/>
      <c r="S556" s="72"/>
      <c r="T556" s="73"/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T556" s="18" t="s">
        <v>154</v>
      </c>
      <c r="AU556" s="18" t="s">
        <v>83</v>
      </c>
    </row>
    <row r="557" spans="1:65" s="2" customFormat="1" ht="11.25">
      <c r="A557" s="35"/>
      <c r="B557" s="36"/>
      <c r="C557" s="37"/>
      <c r="D557" s="205" t="s">
        <v>155</v>
      </c>
      <c r="E557" s="37"/>
      <c r="F557" s="206" t="s">
        <v>963</v>
      </c>
      <c r="G557" s="37"/>
      <c r="H557" s="37"/>
      <c r="I557" s="202"/>
      <c r="J557" s="37"/>
      <c r="K557" s="37"/>
      <c r="L557" s="40"/>
      <c r="M557" s="203"/>
      <c r="N557" s="204"/>
      <c r="O557" s="72"/>
      <c r="P557" s="72"/>
      <c r="Q557" s="72"/>
      <c r="R557" s="72"/>
      <c r="S557" s="72"/>
      <c r="T557" s="73"/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T557" s="18" t="s">
        <v>155</v>
      </c>
      <c r="AU557" s="18" t="s">
        <v>83</v>
      </c>
    </row>
    <row r="558" spans="1:65" s="2" customFormat="1" ht="24.2" customHeight="1">
      <c r="A558" s="35"/>
      <c r="B558" s="36"/>
      <c r="C558" s="187" t="s">
        <v>964</v>
      </c>
      <c r="D558" s="187" t="s">
        <v>148</v>
      </c>
      <c r="E558" s="188" t="s">
        <v>965</v>
      </c>
      <c r="F558" s="189" t="s">
        <v>966</v>
      </c>
      <c r="G558" s="190" t="s">
        <v>937</v>
      </c>
      <c r="H558" s="191">
        <v>3</v>
      </c>
      <c r="I558" s="192"/>
      <c r="J558" s="193">
        <f>ROUND(I558*H558,2)</f>
        <v>0</v>
      </c>
      <c r="K558" s="189" t="s">
        <v>152</v>
      </c>
      <c r="L558" s="40"/>
      <c r="M558" s="194" t="s">
        <v>1</v>
      </c>
      <c r="N558" s="195" t="s">
        <v>38</v>
      </c>
      <c r="O558" s="72"/>
      <c r="P558" s="196">
        <f>O558*H558</f>
        <v>0</v>
      </c>
      <c r="Q558" s="196">
        <v>0</v>
      </c>
      <c r="R558" s="196">
        <f>Q558*H558</f>
        <v>0</v>
      </c>
      <c r="S558" s="196">
        <v>0</v>
      </c>
      <c r="T558" s="197">
        <f>S558*H558</f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198" t="s">
        <v>199</v>
      </c>
      <c r="AT558" s="198" t="s">
        <v>148</v>
      </c>
      <c r="AU558" s="198" t="s">
        <v>83</v>
      </c>
      <c r="AY558" s="18" t="s">
        <v>146</v>
      </c>
      <c r="BE558" s="199">
        <f>IF(N558="základní",J558,0)</f>
        <v>0</v>
      </c>
      <c r="BF558" s="199">
        <f>IF(N558="snížená",J558,0)</f>
        <v>0</v>
      </c>
      <c r="BG558" s="199">
        <f>IF(N558="zákl. přenesená",J558,0)</f>
        <v>0</v>
      </c>
      <c r="BH558" s="199">
        <f>IF(N558="sníž. přenesená",J558,0)</f>
        <v>0</v>
      </c>
      <c r="BI558" s="199">
        <f>IF(N558="nulová",J558,0)</f>
        <v>0</v>
      </c>
      <c r="BJ558" s="18" t="s">
        <v>81</v>
      </c>
      <c r="BK558" s="199">
        <f>ROUND(I558*H558,2)</f>
        <v>0</v>
      </c>
      <c r="BL558" s="18" t="s">
        <v>199</v>
      </c>
      <c r="BM558" s="198" t="s">
        <v>967</v>
      </c>
    </row>
    <row r="559" spans="1:65" s="2" customFormat="1" ht="11.25">
      <c r="A559" s="35"/>
      <c r="B559" s="36"/>
      <c r="C559" s="37"/>
      <c r="D559" s="200" t="s">
        <v>154</v>
      </c>
      <c r="E559" s="37"/>
      <c r="F559" s="201" t="s">
        <v>966</v>
      </c>
      <c r="G559" s="37"/>
      <c r="H559" s="37"/>
      <c r="I559" s="202"/>
      <c r="J559" s="37"/>
      <c r="K559" s="37"/>
      <c r="L559" s="40"/>
      <c r="M559" s="203"/>
      <c r="N559" s="204"/>
      <c r="O559" s="72"/>
      <c r="P559" s="72"/>
      <c r="Q559" s="72"/>
      <c r="R559" s="72"/>
      <c r="S559" s="72"/>
      <c r="T559" s="73"/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T559" s="18" t="s">
        <v>154</v>
      </c>
      <c r="AU559" s="18" t="s">
        <v>83</v>
      </c>
    </row>
    <row r="560" spans="1:65" s="2" customFormat="1" ht="11.25">
      <c r="A560" s="35"/>
      <c r="B560" s="36"/>
      <c r="C560" s="37"/>
      <c r="D560" s="205" t="s">
        <v>155</v>
      </c>
      <c r="E560" s="37"/>
      <c r="F560" s="206" t="s">
        <v>968</v>
      </c>
      <c r="G560" s="37"/>
      <c r="H560" s="37"/>
      <c r="I560" s="202"/>
      <c r="J560" s="37"/>
      <c r="K560" s="37"/>
      <c r="L560" s="40"/>
      <c r="M560" s="203"/>
      <c r="N560" s="204"/>
      <c r="O560" s="72"/>
      <c r="P560" s="72"/>
      <c r="Q560" s="72"/>
      <c r="R560" s="72"/>
      <c r="S560" s="72"/>
      <c r="T560" s="73"/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T560" s="18" t="s">
        <v>155</v>
      </c>
      <c r="AU560" s="18" t="s">
        <v>83</v>
      </c>
    </row>
    <row r="561" spans="1:65" s="2" customFormat="1" ht="16.5" customHeight="1">
      <c r="A561" s="35"/>
      <c r="B561" s="36"/>
      <c r="C561" s="187" t="s">
        <v>220</v>
      </c>
      <c r="D561" s="187" t="s">
        <v>148</v>
      </c>
      <c r="E561" s="188" t="s">
        <v>969</v>
      </c>
      <c r="F561" s="189" t="s">
        <v>970</v>
      </c>
      <c r="G561" s="190" t="s">
        <v>937</v>
      </c>
      <c r="H561" s="191">
        <v>4</v>
      </c>
      <c r="I561" s="192"/>
      <c r="J561" s="193">
        <f>ROUND(I561*H561,2)</f>
        <v>0</v>
      </c>
      <c r="K561" s="189" t="s">
        <v>152</v>
      </c>
      <c r="L561" s="40"/>
      <c r="M561" s="194" t="s">
        <v>1</v>
      </c>
      <c r="N561" s="195" t="s">
        <v>38</v>
      </c>
      <c r="O561" s="72"/>
      <c r="P561" s="196">
        <f>O561*H561</f>
        <v>0</v>
      </c>
      <c r="Q561" s="196">
        <v>0</v>
      </c>
      <c r="R561" s="196">
        <f>Q561*H561</f>
        <v>0</v>
      </c>
      <c r="S561" s="196">
        <v>0</v>
      </c>
      <c r="T561" s="197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198" t="s">
        <v>199</v>
      </c>
      <c r="AT561" s="198" t="s">
        <v>148</v>
      </c>
      <c r="AU561" s="198" t="s">
        <v>83</v>
      </c>
      <c r="AY561" s="18" t="s">
        <v>146</v>
      </c>
      <c r="BE561" s="199">
        <f>IF(N561="základní",J561,0)</f>
        <v>0</v>
      </c>
      <c r="BF561" s="199">
        <f>IF(N561="snížená",J561,0)</f>
        <v>0</v>
      </c>
      <c r="BG561" s="199">
        <f>IF(N561="zákl. přenesená",J561,0)</f>
        <v>0</v>
      </c>
      <c r="BH561" s="199">
        <f>IF(N561="sníž. přenesená",J561,0)</f>
        <v>0</v>
      </c>
      <c r="BI561" s="199">
        <f>IF(N561="nulová",J561,0)</f>
        <v>0</v>
      </c>
      <c r="BJ561" s="18" t="s">
        <v>81</v>
      </c>
      <c r="BK561" s="199">
        <f>ROUND(I561*H561,2)</f>
        <v>0</v>
      </c>
      <c r="BL561" s="18" t="s">
        <v>199</v>
      </c>
      <c r="BM561" s="198" t="s">
        <v>971</v>
      </c>
    </row>
    <row r="562" spans="1:65" s="2" customFormat="1" ht="11.25">
      <c r="A562" s="35"/>
      <c r="B562" s="36"/>
      <c r="C562" s="37"/>
      <c r="D562" s="200" t="s">
        <v>154</v>
      </c>
      <c r="E562" s="37"/>
      <c r="F562" s="201" t="s">
        <v>970</v>
      </c>
      <c r="G562" s="37"/>
      <c r="H562" s="37"/>
      <c r="I562" s="202"/>
      <c r="J562" s="37"/>
      <c r="K562" s="37"/>
      <c r="L562" s="40"/>
      <c r="M562" s="203"/>
      <c r="N562" s="204"/>
      <c r="O562" s="72"/>
      <c r="P562" s="72"/>
      <c r="Q562" s="72"/>
      <c r="R562" s="72"/>
      <c r="S562" s="72"/>
      <c r="T562" s="73"/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T562" s="18" t="s">
        <v>154</v>
      </c>
      <c r="AU562" s="18" t="s">
        <v>83</v>
      </c>
    </row>
    <row r="563" spans="1:65" s="2" customFormat="1" ht="11.25">
      <c r="A563" s="35"/>
      <c r="B563" s="36"/>
      <c r="C563" s="37"/>
      <c r="D563" s="205" t="s">
        <v>155</v>
      </c>
      <c r="E563" s="37"/>
      <c r="F563" s="206" t="s">
        <v>972</v>
      </c>
      <c r="G563" s="37"/>
      <c r="H563" s="37"/>
      <c r="I563" s="202"/>
      <c r="J563" s="37"/>
      <c r="K563" s="37"/>
      <c r="L563" s="40"/>
      <c r="M563" s="203"/>
      <c r="N563" s="204"/>
      <c r="O563" s="72"/>
      <c r="P563" s="72"/>
      <c r="Q563" s="72"/>
      <c r="R563" s="72"/>
      <c r="S563" s="72"/>
      <c r="T563" s="73"/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T563" s="18" t="s">
        <v>155</v>
      </c>
      <c r="AU563" s="18" t="s">
        <v>83</v>
      </c>
    </row>
    <row r="564" spans="1:65" s="2" customFormat="1" ht="16.5" customHeight="1">
      <c r="A564" s="35"/>
      <c r="B564" s="36"/>
      <c r="C564" s="187" t="s">
        <v>973</v>
      </c>
      <c r="D564" s="187" t="s">
        <v>148</v>
      </c>
      <c r="E564" s="188" t="s">
        <v>974</v>
      </c>
      <c r="F564" s="189" t="s">
        <v>975</v>
      </c>
      <c r="G564" s="190" t="s">
        <v>937</v>
      </c>
      <c r="H564" s="191">
        <v>3</v>
      </c>
      <c r="I564" s="192"/>
      <c r="J564" s="193">
        <f>ROUND(I564*H564,2)</f>
        <v>0</v>
      </c>
      <c r="K564" s="189" t="s">
        <v>152</v>
      </c>
      <c r="L564" s="40"/>
      <c r="M564" s="194" t="s">
        <v>1</v>
      </c>
      <c r="N564" s="195" t="s">
        <v>38</v>
      </c>
      <c r="O564" s="72"/>
      <c r="P564" s="196">
        <f>O564*H564</f>
        <v>0</v>
      </c>
      <c r="Q564" s="196">
        <v>0</v>
      </c>
      <c r="R564" s="196">
        <f>Q564*H564</f>
        <v>0</v>
      </c>
      <c r="S564" s="196">
        <v>0</v>
      </c>
      <c r="T564" s="197">
        <f>S564*H564</f>
        <v>0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198" t="s">
        <v>199</v>
      </c>
      <c r="AT564" s="198" t="s">
        <v>148</v>
      </c>
      <c r="AU564" s="198" t="s">
        <v>83</v>
      </c>
      <c r="AY564" s="18" t="s">
        <v>146</v>
      </c>
      <c r="BE564" s="199">
        <f>IF(N564="základní",J564,0)</f>
        <v>0</v>
      </c>
      <c r="BF564" s="199">
        <f>IF(N564="snížená",J564,0)</f>
        <v>0</v>
      </c>
      <c r="BG564" s="199">
        <f>IF(N564="zákl. přenesená",J564,0)</f>
        <v>0</v>
      </c>
      <c r="BH564" s="199">
        <f>IF(N564="sníž. přenesená",J564,0)</f>
        <v>0</v>
      </c>
      <c r="BI564" s="199">
        <f>IF(N564="nulová",J564,0)</f>
        <v>0</v>
      </c>
      <c r="BJ564" s="18" t="s">
        <v>81</v>
      </c>
      <c r="BK564" s="199">
        <f>ROUND(I564*H564,2)</f>
        <v>0</v>
      </c>
      <c r="BL564" s="18" t="s">
        <v>199</v>
      </c>
      <c r="BM564" s="198" t="s">
        <v>976</v>
      </c>
    </row>
    <row r="565" spans="1:65" s="2" customFormat="1" ht="11.25">
      <c r="A565" s="35"/>
      <c r="B565" s="36"/>
      <c r="C565" s="37"/>
      <c r="D565" s="200" t="s">
        <v>154</v>
      </c>
      <c r="E565" s="37"/>
      <c r="F565" s="201" t="s">
        <v>975</v>
      </c>
      <c r="G565" s="37"/>
      <c r="H565" s="37"/>
      <c r="I565" s="202"/>
      <c r="J565" s="37"/>
      <c r="K565" s="37"/>
      <c r="L565" s="40"/>
      <c r="M565" s="203"/>
      <c r="N565" s="204"/>
      <c r="O565" s="72"/>
      <c r="P565" s="72"/>
      <c r="Q565" s="72"/>
      <c r="R565" s="72"/>
      <c r="S565" s="72"/>
      <c r="T565" s="73"/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T565" s="18" t="s">
        <v>154</v>
      </c>
      <c r="AU565" s="18" t="s">
        <v>83</v>
      </c>
    </row>
    <row r="566" spans="1:65" s="2" customFormat="1" ht="11.25">
      <c r="A566" s="35"/>
      <c r="B566" s="36"/>
      <c r="C566" s="37"/>
      <c r="D566" s="205" t="s">
        <v>155</v>
      </c>
      <c r="E566" s="37"/>
      <c r="F566" s="206" t="s">
        <v>977</v>
      </c>
      <c r="G566" s="37"/>
      <c r="H566" s="37"/>
      <c r="I566" s="202"/>
      <c r="J566" s="37"/>
      <c r="K566" s="37"/>
      <c r="L566" s="40"/>
      <c r="M566" s="203"/>
      <c r="N566" s="204"/>
      <c r="O566" s="72"/>
      <c r="P566" s="72"/>
      <c r="Q566" s="72"/>
      <c r="R566" s="72"/>
      <c r="S566" s="72"/>
      <c r="T566" s="73"/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T566" s="18" t="s">
        <v>155</v>
      </c>
      <c r="AU566" s="18" t="s">
        <v>83</v>
      </c>
    </row>
    <row r="567" spans="1:65" s="2" customFormat="1" ht="16.5" customHeight="1">
      <c r="A567" s="35"/>
      <c r="B567" s="36"/>
      <c r="C567" s="239" t="s">
        <v>737</v>
      </c>
      <c r="D567" s="239" t="s">
        <v>161</v>
      </c>
      <c r="E567" s="240" t="s">
        <v>978</v>
      </c>
      <c r="F567" s="241" t="s">
        <v>979</v>
      </c>
      <c r="G567" s="242" t="s">
        <v>327</v>
      </c>
      <c r="H567" s="243">
        <v>1</v>
      </c>
      <c r="I567" s="244"/>
      <c r="J567" s="245">
        <f>ROUND(I567*H567,2)</f>
        <v>0</v>
      </c>
      <c r="K567" s="241" t="s">
        <v>152</v>
      </c>
      <c r="L567" s="246"/>
      <c r="M567" s="247" t="s">
        <v>1</v>
      </c>
      <c r="N567" s="248" t="s">
        <v>38</v>
      </c>
      <c r="O567" s="72"/>
      <c r="P567" s="196">
        <f>O567*H567</f>
        <v>0</v>
      </c>
      <c r="Q567" s="196">
        <v>0</v>
      </c>
      <c r="R567" s="196">
        <f>Q567*H567</f>
        <v>0</v>
      </c>
      <c r="S567" s="196">
        <v>0</v>
      </c>
      <c r="T567" s="197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198" t="s">
        <v>281</v>
      </c>
      <c r="AT567" s="198" t="s">
        <v>161</v>
      </c>
      <c r="AU567" s="198" t="s">
        <v>83</v>
      </c>
      <c r="AY567" s="18" t="s">
        <v>146</v>
      </c>
      <c r="BE567" s="199">
        <f>IF(N567="základní",J567,0)</f>
        <v>0</v>
      </c>
      <c r="BF567" s="199">
        <f>IF(N567="snížená",J567,0)</f>
        <v>0</v>
      </c>
      <c r="BG567" s="199">
        <f>IF(N567="zákl. přenesená",J567,0)</f>
        <v>0</v>
      </c>
      <c r="BH567" s="199">
        <f>IF(N567="sníž. přenesená",J567,0)</f>
        <v>0</v>
      </c>
      <c r="BI567" s="199">
        <f>IF(N567="nulová",J567,0)</f>
        <v>0</v>
      </c>
      <c r="BJ567" s="18" t="s">
        <v>81</v>
      </c>
      <c r="BK567" s="199">
        <f>ROUND(I567*H567,2)</f>
        <v>0</v>
      </c>
      <c r="BL567" s="18" t="s">
        <v>199</v>
      </c>
      <c r="BM567" s="198" t="s">
        <v>980</v>
      </c>
    </row>
    <row r="568" spans="1:65" s="2" customFormat="1" ht="11.25">
      <c r="A568" s="35"/>
      <c r="B568" s="36"/>
      <c r="C568" s="37"/>
      <c r="D568" s="200" t="s">
        <v>154</v>
      </c>
      <c r="E568" s="37"/>
      <c r="F568" s="201" t="s">
        <v>979</v>
      </c>
      <c r="G568" s="37"/>
      <c r="H568" s="37"/>
      <c r="I568" s="202"/>
      <c r="J568" s="37"/>
      <c r="K568" s="37"/>
      <c r="L568" s="40"/>
      <c r="M568" s="203"/>
      <c r="N568" s="204"/>
      <c r="O568" s="72"/>
      <c r="P568" s="72"/>
      <c r="Q568" s="72"/>
      <c r="R568" s="72"/>
      <c r="S568" s="72"/>
      <c r="T568" s="73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T568" s="18" t="s">
        <v>154</v>
      </c>
      <c r="AU568" s="18" t="s">
        <v>83</v>
      </c>
    </row>
    <row r="569" spans="1:65" s="2" customFormat="1" ht="24.2" customHeight="1">
      <c r="A569" s="35"/>
      <c r="B569" s="36"/>
      <c r="C569" s="239" t="s">
        <v>981</v>
      </c>
      <c r="D569" s="239" t="s">
        <v>161</v>
      </c>
      <c r="E569" s="240" t="s">
        <v>982</v>
      </c>
      <c r="F569" s="241" t="s">
        <v>983</v>
      </c>
      <c r="G569" s="242" t="s">
        <v>327</v>
      </c>
      <c r="H569" s="243">
        <v>2</v>
      </c>
      <c r="I569" s="244"/>
      <c r="J569" s="245">
        <f>ROUND(I569*H569,2)</f>
        <v>0</v>
      </c>
      <c r="K569" s="241" t="s">
        <v>152</v>
      </c>
      <c r="L569" s="246"/>
      <c r="M569" s="247" t="s">
        <v>1</v>
      </c>
      <c r="N569" s="248" t="s">
        <v>38</v>
      </c>
      <c r="O569" s="72"/>
      <c r="P569" s="196">
        <f>O569*H569</f>
        <v>0</v>
      </c>
      <c r="Q569" s="196">
        <v>0</v>
      </c>
      <c r="R569" s="196">
        <f>Q569*H569</f>
        <v>0</v>
      </c>
      <c r="S569" s="196">
        <v>0</v>
      </c>
      <c r="T569" s="197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198" t="s">
        <v>281</v>
      </c>
      <c r="AT569" s="198" t="s">
        <v>161</v>
      </c>
      <c r="AU569" s="198" t="s">
        <v>83</v>
      </c>
      <c r="AY569" s="18" t="s">
        <v>146</v>
      </c>
      <c r="BE569" s="199">
        <f>IF(N569="základní",J569,0)</f>
        <v>0</v>
      </c>
      <c r="BF569" s="199">
        <f>IF(N569="snížená",J569,0)</f>
        <v>0</v>
      </c>
      <c r="BG569" s="199">
        <f>IF(N569="zákl. přenesená",J569,0)</f>
        <v>0</v>
      </c>
      <c r="BH569" s="199">
        <f>IF(N569="sníž. přenesená",J569,0)</f>
        <v>0</v>
      </c>
      <c r="BI569" s="199">
        <f>IF(N569="nulová",J569,0)</f>
        <v>0</v>
      </c>
      <c r="BJ569" s="18" t="s">
        <v>81</v>
      </c>
      <c r="BK569" s="199">
        <f>ROUND(I569*H569,2)</f>
        <v>0</v>
      </c>
      <c r="BL569" s="18" t="s">
        <v>199</v>
      </c>
      <c r="BM569" s="198" t="s">
        <v>984</v>
      </c>
    </row>
    <row r="570" spans="1:65" s="2" customFormat="1" ht="11.25">
      <c r="A570" s="35"/>
      <c r="B570" s="36"/>
      <c r="C570" s="37"/>
      <c r="D570" s="200" t="s">
        <v>154</v>
      </c>
      <c r="E570" s="37"/>
      <c r="F570" s="201" t="s">
        <v>983</v>
      </c>
      <c r="G570" s="37"/>
      <c r="H570" s="37"/>
      <c r="I570" s="202"/>
      <c r="J570" s="37"/>
      <c r="K570" s="37"/>
      <c r="L570" s="40"/>
      <c r="M570" s="203"/>
      <c r="N570" s="204"/>
      <c r="O570" s="72"/>
      <c r="P570" s="72"/>
      <c r="Q570" s="72"/>
      <c r="R570" s="72"/>
      <c r="S570" s="72"/>
      <c r="T570" s="73"/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T570" s="18" t="s">
        <v>154</v>
      </c>
      <c r="AU570" s="18" t="s">
        <v>83</v>
      </c>
    </row>
    <row r="571" spans="1:65" s="2" customFormat="1" ht="24.2" customHeight="1">
      <c r="A571" s="35"/>
      <c r="B571" s="36"/>
      <c r="C571" s="187" t="s">
        <v>740</v>
      </c>
      <c r="D571" s="187" t="s">
        <v>148</v>
      </c>
      <c r="E571" s="188" t="s">
        <v>985</v>
      </c>
      <c r="F571" s="189" t="s">
        <v>986</v>
      </c>
      <c r="G571" s="190" t="s">
        <v>937</v>
      </c>
      <c r="H571" s="191">
        <v>3</v>
      </c>
      <c r="I571" s="192"/>
      <c r="J571" s="193">
        <f>ROUND(I571*H571,2)</f>
        <v>0</v>
      </c>
      <c r="K571" s="189" t="s">
        <v>312</v>
      </c>
      <c r="L571" s="40"/>
      <c r="M571" s="194" t="s">
        <v>1</v>
      </c>
      <c r="N571" s="195" t="s">
        <v>38</v>
      </c>
      <c r="O571" s="72"/>
      <c r="P571" s="196">
        <f>O571*H571</f>
        <v>0</v>
      </c>
      <c r="Q571" s="196">
        <v>0</v>
      </c>
      <c r="R571" s="196">
        <f>Q571*H571</f>
        <v>0</v>
      </c>
      <c r="S571" s="196">
        <v>0</v>
      </c>
      <c r="T571" s="197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198" t="s">
        <v>199</v>
      </c>
      <c r="AT571" s="198" t="s">
        <v>148</v>
      </c>
      <c r="AU571" s="198" t="s">
        <v>83</v>
      </c>
      <c r="AY571" s="18" t="s">
        <v>146</v>
      </c>
      <c r="BE571" s="199">
        <f>IF(N571="základní",J571,0)</f>
        <v>0</v>
      </c>
      <c r="BF571" s="199">
        <f>IF(N571="snížená",J571,0)</f>
        <v>0</v>
      </c>
      <c r="BG571" s="199">
        <f>IF(N571="zákl. přenesená",J571,0)</f>
        <v>0</v>
      </c>
      <c r="BH571" s="199">
        <f>IF(N571="sníž. přenesená",J571,0)</f>
        <v>0</v>
      </c>
      <c r="BI571" s="199">
        <f>IF(N571="nulová",J571,0)</f>
        <v>0</v>
      </c>
      <c r="BJ571" s="18" t="s">
        <v>81</v>
      </c>
      <c r="BK571" s="199">
        <f>ROUND(I571*H571,2)</f>
        <v>0</v>
      </c>
      <c r="BL571" s="18" t="s">
        <v>199</v>
      </c>
      <c r="BM571" s="198" t="s">
        <v>987</v>
      </c>
    </row>
    <row r="572" spans="1:65" s="2" customFormat="1" ht="19.5">
      <c r="A572" s="35"/>
      <c r="B572" s="36"/>
      <c r="C572" s="37"/>
      <c r="D572" s="200" t="s">
        <v>154</v>
      </c>
      <c r="E572" s="37"/>
      <c r="F572" s="201" t="s">
        <v>986</v>
      </c>
      <c r="G572" s="37"/>
      <c r="H572" s="37"/>
      <c r="I572" s="202"/>
      <c r="J572" s="37"/>
      <c r="K572" s="37"/>
      <c r="L572" s="40"/>
      <c r="M572" s="203"/>
      <c r="N572" s="204"/>
      <c r="O572" s="72"/>
      <c r="P572" s="72"/>
      <c r="Q572" s="72"/>
      <c r="R572" s="72"/>
      <c r="S572" s="72"/>
      <c r="T572" s="73"/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T572" s="18" t="s">
        <v>154</v>
      </c>
      <c r="AU572" s="18" t="s">
        <v>83</v>
      </c>
    </row>
    <row r="573" spans="1:65" s="2" customFormat="1" ht="24.2" customHeight="1">
      <c r="A573" s="35"/>
      <c r="B573" s="36"/>
      <c r="C573" s="187" t="s">
        <v>988</v>
      </c>
      <c r="D573" s="187" t="s">
        <v>148</v>
      </c>
      <c r="E573" s="188" t="s">
        <v>989</v>
      </c>
      <c r="F573" s="189" t="s">
        <v>990</v>
      </c>
      <c r="G573" s="190" t="s">
        <v>937</v>
      </c>
      <c r="H573" s="191">
        <v>3</v>
      </c>
      <c r="I573" s="192"/>
      <c r="J573" s="193">
        <f>ROUND(I573*H573,2)</f>
        <v>0</v>
      </c>
      <c r="K573" s="189" t="s">
        <v>312</v>
      </c>
      <c r="L573" s="40"/>
      <c r="M573" s="194" t="s">
        <v>1</v>
      </c>
      <c r="N573" s="195" t="s">
        <v>38</v>
      </c>
      <c r="O573" s="72"/>
      <c r="P573" s="196">
        <f>O573*H573</f>
        <v>0</v>
      </c>
      <c r="Q573" s="196">
        <v>0</v>
      </c>
      <c r="R573" s="196">
        <f>Q573*H573</f>
        <v>0</v>
      </c>
      <c r="S573" s="196">
        <v>0</v>
      </c>
      <c r="T573" s="197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198" t="s">
        <v>199</v>
      </c>
      <c r="AT573" s="198" t="s">
        <v>148</v>
      </c>
      <c r="AU573" s="198" t="s">
        <v>83</v>
      </c>
      <c r="AY573" s="18" t="s">
        <v>146</v>
      </c>
      <c r="BE573" s="199">
        <f>IF(N573="základní",J573,0)</f>
        <v>0</v>
      </c>
      <c r="BF573" s="199">
        <f>IF(N573="snížená",J573,0)</f>
        <v>0</v>
      </c>
      <c r="BG573" s="199">
        <f>IF(N573="zákl. přenesená",J573,0)</f>
        <v>0</v>
      </c>
      <c r="BH573" s="199">
        <f>IF(N573="sníž. přenesená",J573,0)</f>
        <v>0</v>
      </c>
      <c r="BI573" s="199">
        <f>IF(N573="nulová",J573,0)</f>
        <v>0</v>
      </c>
      <c r="BJ573" s="18" t="s">
        <v>81</v>
      </c>
      <c r="BK573" s="199">
        <f>ROUND(I573*H573,2)</f>
        <v>0</v>
      </c>
      <c r="BL573" s="18" t="s">
        <v>199</v>
      </c>
      <c r="BM573" s="198" t="s">
        <v>991</v>
      </c>
    </row>
    <row r="574" spans="1:65" s="2" customFormat="1" ht="19.5">
      <c r="A574" s="35"/>
      <c r="B574" s="36"/>
      <c r="C574" s="37"/>
      <c r="D574" s="200" t="s">
        <v>154</v>
      </c>
      <c r="E574" s="37"/>
      <c r="F574" s="201" t="s">
        <v>990</v>
      </c>
      <c r="G574" s="37"/>
      <c r="H574" s="37"/>
      <c r="I574" s="202"/>
      <c r="J574" s="37"/>
      <c r="K574" s="37"/>
      <c r="L574" s="40"/>
      <c r="M574" s="203"/>
      <c r="N574" s="204"/>
      <c r="O574" s="72"/>
      <c r="P574" s="72"/>
      <c r="Q574" s="72"/>
      <c r="R574" s="72"/>
      <c r="S574" s="72"/>
      <c r="T574" s="73"/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T574" s="18" t="s">
        <v>154</v>
      </c>
      <c r="AU574" s="18" t="s">
        <v>83</v>
      </c>
    </row>
    <row r="575" spans="1:65" s="2" customFormat="1" ht="33" customHeight="1">
      <c r="A575" s="35"/>
      <c r="B575" s="36"/>
      <c r="C575" s="187" t="s">
        <v>743</v>
      </c>
      <c r="D575" s="187" t="s">
        <v>148</v>
      </c>
      <c r="E575" s="188" t="s">
        <v>992</v>
      </c>
      <c r="F575" s="189" t="s">
        <v>993</v>
      </c>
      <c r="G575" s="190" t="s">
        <v>937</v>
      </c>
      <c r="H575" s="191">
        <v>3</v>
      </c>
      <c r="I575" s="192"/>
      <c r="J575" s="193">
        <f>ROUND(I575*H575,2)</f>
        <v>0</v>
      </c>
      <c r="K575" s="189" t="s">
        <v>312</v>
      </c>
      <c r="L575" s="40"/>
      <c r="M575" s="194" t="s">
        <v>1</v>
      </c>
      <c r="N575" s="195" t="s">
        <v>38</v>
      </c>
      <c r="O575" s="72"/>
      <c r="P575" s="196">
        <f>O575*H575</f>
        <v>0</v>
      </c>
      <c r="Q575" s="196">
        <v>0</v>
      </c>
      <c r="R575" s="196">
        <f>Q575*H575</f>
        <v>0</v>
      </c>
      <c r="S575" s="196">
        <v>0</v>
      </c>
      <c r="T575" s="197">
        <f>S575*H575</f>
        <v>0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198" t="s">
        <v>199</v>
      </c>
      <c r="AT575" s="198" t="s">
        <v>148</v>
      </c>
      <c r="AU575" s="198" t="s">
        <v>83</v>
      </c>
      <c r="AY575" s="18" t="s">
        <v>146</v>
      </c>
      <c r="BE575" s="199">
        <f>IF(N575="základní",J575,0)</f>
        <v>0</v>
      </c>
      <c r="BF575" s="199">
        <f>IF(N575="snížená",J575,0)</f>
        <v>0</v>
      </c>
      <c r="BG575" s="199">
        <f>IF(N575="zákl. přenesená",J575,0)</f>
        <v>0</v>
      </c>
      <c r="BH575" s="199">
        <f>IF(N575="sníž. přenesená",J575,0)</f>
        <v>0</v>
      </c>
      <c r="BI575" s="199">
        <f>IF(N575="nulová",J575,0)</f>
        <v>0</v>
      </c>
      <c r="BJ575" s="18" t="s">
        <v>81</v>
      </c>
      <c r="BK575" s="199">
        <f>ROUND(I575*H575,2)</f>
        <v>0</v>
      </c>
      <c r="BL575" s="18" t="s">
        <v>199</v>
      </c>
      <c r="BM575" s="198" t="s">
        <v>994</v>
      </c>
    </row>
    <row r="576" spans="1:65" s="2" customFormat="1" ht="19.5">
      <c r="A576" s="35"/>
      <c r="B576" s="36"/>
      <c r="C576" s="37"/>
      <c r="D576" s="200" t="s">
        <v>154</v>
      </c>
      <c r="E576" s="37"/>
      <c r="F576" s="201" t="s">
        <v>993</v>
      </c>
      <c r="G576" s="37"/>
      <c r="H576" s="37"/>
      <c r="I576" s="202"/>
      <c r="J576" s="37"/>
      <c r="K576" s="37"/>
      <c r="L576" s="40"/>
      <c r="M576" s="203"/>
      <c r="N576" s="204"/>
      <c r="O576" s="72"/>
      <c r="P576" s="72"/>
      <c r="Q576" s="72"/>
      <c r="R576" s="72"/>
      <c r="S576" s="72"/>
      <c r="T576" s="73"/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T576" s="18" t="s">
        <v>154</v>
      </c>
      <c r="AU576" s="18" t="s">
        <v>83</v>
      </c>
    </row>
    <row r="577" spans="1:65" s="2" customFormat="1" ht="24.2" customHeight="1">
      <c r="A577" s="35"/>
      <c r="B577" s="36"/>
      <c r="C577" s="187" t="s">
        <v>995</v>
      </c>
      <c r="D577" s="187" t="s">
        <v>148</v>
      </c>
      <c r="E577" s="188" t="s">
        <v>996</v>
      </c>
      <c r="F577" s="189" t="s">
        <v>997</v>
      </c>
      <c r="G577" s="190" t="s">
        <v>937</v>
      </c>
      <c r="H577" s="191">
        <v>3</v>
      </c>
      <c r="I577" s="192"/>
      <c r="J577" s="193">
        <f>ROUND(I577*H577,2)</f>
        <v>0</v>
      </c>
      <c r="K577" s="189" t="s">
        <v>312</v>
      </c>
      <c r="L577" s="40"/>
      <c r="M577" s="194" t="s">
        <v>1</v>
      </c>
      <c r="N577" s="195" t="s">
        <v>38</v>
      </c>
      <c r="O577" s="72"/>
      <c r="P577" s="196">
        <f>O577*H577</f>
        <v>0</v>
      </c>
      <c r="Q577" s="196">
        <v>0</v>
      </c>
      <c r="R577" s="196">
        <f>Q577*H577</f>
        <v>0</v>
      </c>
      <c r="S577" s="196">
        <v>0</v>
      </c>
      <c r="T577" s="197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198" t="s">
        <v>199</v>
      </c>
      <c r="AT577" s="198" t="s">
        <v>148</v>
      </c>
      <c r="AU577" s="198" t="s">
        <v>83</v>
      </c>
      <c r="AY577" s="18" t="s">
        <v>146</v>
      </c>
      <c r="BE577" s="199">
        <f>IF(N577="základní",J577,0)</f>
        <v>0</v>
      </c>
      <c r="BF577" s="199">
        <f>IF(N577="snížená",J577,0)</f>
        <v>0</v>
      </c>
      <c r="BG577" s="199">
        <f>IF(N577="zákl. přenesená",J577,0)</f>
        <v>0</v>
      </c>
      <c r="BH577" s="199">
        <f>IF(N577="sníž. přenesená",J577,0)</f>
        <v>0</v>
      </c>
      <c r="BI577" s="199">
        <f>IF(N577="nulová",J577,0)</f>
        <v>0</v>
      </c>
      <c r="BJ577" s="18" t="s">
        <v>81</v>
      </c>
      <c r="BK577" s="199">
        <f>ROUND(I577*H577,2)</f>
        <v>0</v>
      </c>
      <c r="BL577" s="18" t="s">
        <v>199</v>
      </c>
      <c r="BM577" s="198" t="s">
        <v>998</v>
      </c>
    </row>
    <row r="578" spans="1:65" s="2" customFormat="1" ht="11.25">
      <c r="A578" s="35"/>
      <c r="B578" s="36"/>
      <c r="C578" s="37"/>
      <c r="D578" s="200" t="s">
        <v>154</v>
      </c>
      <c r="E578" s="37"/>
      <c r="F578" s="201" t="s">
        <v>997</v>
      </c>
      <c r="G578" s="37"/>
      <c r="H578" s="37"/>
      <c r="I578" s="202"/>
      <c r="J578" s="37"/>
      <c r="K578" s="37"/>
      <c r="L578" s="40"/>
      <c r="M578" s="203"/>
      <c r="N578" s="204"/>
      <c r="O578" s="72"/>
      <c r="P578" s="72"/>
      <c r="Q578" s="72"/>
      <c r="R578" s="72"/>
      <c r="S578" s="72"/>
      <c r="T578" s="73"/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T578" s="18" t="s">
        <v>154</v>
      </c>
      <c r="AU578" s="18" t="s">
        <v>83</v>
      </c>
    </row>
    <row r="579" spans="1:65" s="2" customFormat="1" ht="24.2" customHeight="1">
      <c r="A579" s="35"/>
      <c r="B579" s="36"/>
      <c r="C579" s="187" t="s">
        <v>750</v>
      </c>
      <c r="D579" s="187" t="s">
        <v>148</v>
      </c>
      <c r="E579" s="188" t="s">
        <v>999</v>
      </c>
      <c r="F579" s="189" t="s">
        <v>1000</v>
      </c>
      <c r="G579" s="190" t="s">
        <v>937</v>
      </c>
      <c r="H579" s="191">
        <v>3</v>
      </c>
      <c r="I579" s="192"/>
      <c r="J579" s="193">
        <f>ROUND(I579*H579,2)</f>
        <v>0</v>
      </c>
      <c r="K579" s="189" t="s">
        <v>312</v>
      </c>
      <c r="L579" s="40"/>
      <c r="M579" s="194" t="s">
        <v>1</v>
      </c>
      <c r="N579" s="195" t="s">
        <v>38</v>
      </c>
      <c r="O579" s="72"/>
      <c r="P579" s="196">
        <f>O579*H579</f>
        <v>0</v>
      </c>
      <c r="Q579" s="196">
        <v>0</v>
      </c>
      <c r="R579" s="196">
        <f>Q579*H579</f>
        <v>0</v>
      </c>
      <c r="S579" s="196">
        <v>0</v>
      </c>
      <c r="T579" s="197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198" t="s">
        <v>199</v>
      </c>
      <c r="AT579" s="198" t="s">
        <v>148</v>
      </c>
      <c r="AU579" s="198" t="s">
        <v>83</v>
      </c>
      <c r="AY579" s="18" t="s">
        <v>146</v>
      </c>
      <c r="BE579" s="199">
        <f>IF(N579="základní",J579,0)</f>
        <v>0</v>
      </c>
      <c r="BF579" s="199">
        <f>IF(N579="snížená",J579,0)</f>
        <v>0</v>
      </c>
      <c r="BG579" s="199">
        <f>IF(N579="zákl. přenesená",J579,0)</f>
        <v>0</v>
      </c>
      <c r="BH579" s="199">
        <f>IF(N579="sníž. přenesená",J579,0)</f>
        <v>0</v>
      </c>
      <c r="BI579" s="199">
        <f>IF(N579="nulová",J579,0)</f>
        <v>0</v>
      </c>
      <c r="BJ579" s="18" t="s">
        <v>81</v>
      </c>
      <c r="BK579" s="199">
        <f>ROUND(I579*H579,2)</f>
        <v>0</v>
      </c>
      <c r="BL579" s="18" t="s">
        <v>199</v>
      </c>
      <c r="BM579" s="198" t="s">
        <v>1001</v>
      </c>
    </row>
    <row r="580" spans="1:65" s="2" customFormat="1" ht="19.5">
      <c r="A580" s="35"/>
      <c r="B580" s="36"/>
      <c r="C580" s="37"/>
      <c r="D580" s="200" t="s">
        <v>154</v>
      </c>
      <c r="E580" s="37"/>
      <c r="F580" s="201" t="s">
        <v>1000</v>
      </c>
      <c r="G580" s="37"/>
      <c r="H580" s="37"/>
      <c r="I580" s="202"/>
      <c r="J580" s="37"/>
      <c r="K580" s="37"/>
      <c r="L580" s="40"/>
      <c r="M580" s="203"/>
      <c r="N580" s="204"/>
      <c r="O580" s="72"/>
      <c r="P580" s="72"/>
      <c r="Q580" s="72"/>
      <c r="R580" s="72"/>
      <c r="S580" s="72"/>
      <c r="T580" s="73"/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T580" s="18" t="s">
        <v>154</v>
      </c>
      <c r="AU580" s="18" t="s">
        <v>83</v>
      </c>
    </row>
    <row r="581" spans="1:65" s="2" customFormat="1" ht="24.2" customHeight="1">
      <c r="A581" s="35"/>
      <c r="B581" s="36"/>
      <c r="C581" s="187" t="s">
        <v>1002</v>
      </c>
      <c r="D581" s="187" t="s">
        <v>148</v>
      </c>
      <c r="E581" s="188" t="s">
        <v>1003</v>
      </c>
      <c r="F581" s="189" t="s">
        <v>1004</v>
      </c>
      <c r="G581" s="190" t="s">
        <v>937</v>
      </c>
      <c r="H581" s="191">
        <v>3</v>
      </c>
      <c r="I581" s="192"/>
      <c r="J581" s="193">
        <f>ROUND(I581*H581,2)</f>
        <v>0</v>
      </c>
      <c r="K581" s="189" t="s">
        <v>312</v>
      </c>
      <c r="L581" s="40"/>
      <c r="M581" s="194" t="s">
        <v>1</v>
      </c>
      <c r="N581" s="195" t="s">
        <v>38</v>
      </c>
      <c r="O581" s="72"/>
      <c r="P581" s="196">
        <f>O581*H581</f>
        <v>0</v>
      </c>
      <c r="Q581" s="196">
        <v>0</v>
      </c>
      <c r="R581" s="196">
        <f>Q581*H581</f>
        <v>0</v>
      </c>
      <c r="S581" s="196">
        <v>0</v>
      </c>
      <c r="T581" s="197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198" t="s">
        <v>199</v>
      </c>
      <c r="AT581" s="198" t="s">
        <v>148</v>
      </c>
      <c r="AU581" s="198" t="s">
        <v>83</v>
      </c>
      <c r="AY581" s="18" t="s">
        <v>146</v>
      </c>
      <c r="BE581" s="199">
        <f>IF(N581="základní",J581,0)</f>
        <v>0</v>
      </c>
      <c r="BF581" s="199">
        <f>IF(N581="snížená",J581,0)</f>
        <v>0</v>
      </c>
      <c r="BG581" s="199">
        <f>IF(N581="zákl. přenesená",J581,0)</f>
        <v>0</v>
      </c>
      <c r="BH581" s="199">
        <f>IF(N581="sníž. přenesená",J581,0)</f>
        <v>0</v>
      </c>
      <c r="BI581" s="199">
        <f>IF(N581="nulová",J581,0)</f>
        <v>0</v>
      </c>
      <c r="BJ581" s="18" t="s">
        <v>81</v>
      </c>
      <c r="BK581" s="199">
        <f>ROUND(I581*H581,2)</f>
        <v>0</v>
      </c>
      <c r="BL581" s="18" t="s">
        <v>199</v>
      </c>
      <c r="BM581" s="198" t="s">
        <v>1005</v>
      </c>
    </row>
    <row r="582" spans="1:65" s="2" customFormat="1" ht="11.25">
      <c r="A582" s="35"/>
      <c r="B582" s="36"/>
      <c r="C582" s="37"/>
      <c r="D582" s="200" t="s">
        <v>154</v>
      </c>
      <c r="E582" s="37"/>
      <c r="F582" s="201" t="s">
        <v>1004</v>
      </c>
      <c r="G582" s="37"/>
      <c r="H582" s="37"/>
      <c r="I582" s="202"/>
      <c r="J582" s="37"/>
      <c r="K582" s="37"/>
      <c r="L582" s="40"/>
      <c r="M582" s="203"/>
      <c r="N582" s="204"/>
      <c r="O582" s="72"/>
      <c r="P582" s="72"/>
      <c r="Q582" s="72"/>
      <c r="R582" s="72"/>
      <c r="S582" s="72"/>
      <c r="T582" s="73"/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T582" s="18" t="s">
        <v>154</v>
      </c>
      <c r="AU582" s="18" t="s">
        <v>83</v>
      </c>
    </row>
    <row r="583" spans="1:65" s="2" customFormat="1" ht="24.2" customHeight="1">
      <c r="A583" s="35"/>
      <c r="B583" s="36"/>
      <c r="C583" s="187" t="s">
        <v>754</v>
      </c>
      <c r="D583" s="187" t="s">
        <v>148</v>
      </c>
      <c r="E583" s="188" t="s">
        <v>1006</v>
      </c>
      <c r="F583" s="189" t="s">
        <v>1007</v>
      </c>
      <c r="G583" s="190" t="s">
        <v>937</v>
      </c>
      <c r="H583" s="191">
        <v>2</v>
      </c>
      <c r="I583" s="192"/>
      <c r="J583" s="193">
        <f>ROUND(I583*H583,2)</f>
        <v>0</v>
      </c>
      <c r="K583" s="189" t="s">
        <v>312</v>
      </c>
      <c r="L583" s="40"/>
      <c r="M583" s="194" t="s">
        <v>1</v>
      </c>
      <c r="N583" s="195" t="s">
        <v>38</v>
      </c>
      <c r="O583" s="72"/>
      <c r="P583" s="196">
        <f>O583*H583</f>
        <v>0</v>
      </c>
      <c r="Q583" s="196">
        <v>0</v>
      </c>
      <c r="R583" s="196">
        <f>Q583*H583</f>
        <v>0</v>
      </c>
      <c r="S583" s="196">
        <v>0</v>
      </c>
      <c r="T583" s="197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198" t="s">
        <v>199</v>
      </c>
      <c r="AT583" s="198" t="s">
        <v>148</v>
      </c>
      <c r="AU583" s="198" t="s">
        <v>83</v>
      </c>
      <c r="AY583" s="18" t="s">
        <v>146</v>
      </c>
      <c r="BE583" s="199">
        <f>IF(N583="základní",J583,0)</f>
        <v>0</v>
      </c>
      <c r="BF583" s="199">
        <f>IF(N583="snížená",J583,0)</f>
        <v>0</v>
      </c>
      <c r="BG583" s="199">
        <f>IF(N583="zákl. přenesená",J583,0)</f>
        <v>0</v>
      </c>
      <c r="BH583" s="199">
        <f>IF(N583="sníž. přenesená",J583,0)</f>
        <v>0</v>
      </c>
      <c r="BI583" s="199">
        <f>IF(N583="nulová",J583,0)</f>
        <v>0</v>
      </c>
      <c r="BJ583" s="18" t="s">
        <v>81</v>
      </c>
      <c r="BK583" s="199">
        <f>ROUND(I583*H583,2)</f>
        <v>0</v>
      </c>
      <c r="BL583" s="18" t="s">
        <v>199</v>
      </c>
      <c r="BM583" s="198" t="s">
        <v>1008</v>
      </c>
    </row>
    <row r="584" spans="1:65" s="2" customFormat="1" ht="11.25">
      <c r="A584" s="35"/>
      <c r="B584" s="36"/>
      <c r="C584" s="37"/>
      <c r="D584" s="200" t="s">
        <v>154</v>
      </c>
      <c r="E584" s="37"/>
      <c r="F584" s="201" t="s">
        <v>1007</v>
      </c>
      <c r="G584" s="37"/>
      <c r="H584" s="37"/>
      <c r="I584" s="202"/>
      <c r="J584" s="37"/>
      <c r="K584" s="37"/>
      <c r="L584" s="40"/>
      <c r="M584" s="203"/>
      <c r="N584" s="204"/>
      <c r="O584" s="72"/>
      <c r="P584" s="72"/>
      <c r="Q584" s="72"/>
      <c r="R584" s="72"/>
      <c r="S584" s="72"/>
      <c r="T584" s="73"/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T584" s="18" t="s">
        <v>154</v>
      </c>
      <c r="AU584" s="18" t="s">
        <v>83</v>
      </c>
    </row>
    <row r="585" spans="1:65" s="2" customFormat="1" ht="16.5" customHeight="1">
      <c r="A585" s="35"/>
      <c r="B585" s="36"/>
      <c r="C585" s="187" t="s">
        <v>1009</v>
      </c>
      <c r="D585" s="187" t="s">
        <v>148</v>
      </c>
      <c r="E585" s="188" t="s">
        <v>1010</v>
      </c>
      <c r="F585" s="189" t="s">
        <v>1011</v>
      </c>
      <c r="G585" s="190" t="s">
        <v>937</v>
      </c>
      <c r="H585" s="191">
        <v>2</v>
      </c>
      <c r="I585" s="192"/>
      <c r="J585" s="193">
        <f>ROUND(I585*H585,2)</f>
        <v>0</v>
      </c>
      <c r="K585" s="189" t="s">
        <v>312</v>
      </c>
      <c r="L585" s="40"/>
      <c r="M585" s="194" t="s">
        <v>1</v>
      </c>
      <c r="N585" s="195" t="s">
        <v>38</v>
      </c>
      <c r="O585" s="72"/>
      <c r="P585" s="196">
        <f>O585*H585</f>
        <v>0</v>
      </c>
      <c r="Q585" s="196">
        <v>0</v>
      </c>
      <c r="R585" s="196">
        <f>Q585*H585</f>
        <v>0</v>
      </c>
      <c r="S585" s="196">
        <v>0</v>
      </c>
      <c r="T585" s="197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198" t="s">
        <v>199</v>
      </c>
      <c r="AT585" s="198" t="s">
        <v>148</v>
      </c>
      <c r="AU585" s="198" t="s">
        <v>83</v>
      </c>
      <c r="AY585" s="18" t="s">
        <v>146</v>
      </c>
      <c r="BE585" s="199">
        <f>IF(N585="základní",J585,0)</f>
        <v>0</v>
      </c>
      <c r="BF585" s="199">
        <f>IF(N585="snížená",J585,0)</f>
        <v>0</v>
      </c>
      <c r="BG585" s="199">
        <f>IF(N585="zákl. přenesená",J585,0)</f>
        <v>0</v>
      </c>
      <c r="BH585" s="199">
        <f>IF(N585="sníž. přenesená",J585,0)</f>
        <v>0</v>
      </c>
      <c r="BI585" s="199">
        <f>IF(N585="nulová",J585,0)</f>
        <v>0</v>
      </c>
      <c r="BJ585" s="18" t="s">
        <v>81</v>
      </c>
      <c r="BK585" s="199">
        <f>ROUND(I585*H585,2)</f>
        <v>0</v>
      </c>
      <c r="BL585" s="18" t="s">
        <v>199</v>
      </c>
      <c r="BM585" s="198" t="s">
        <v>1012</v>
      </c>
    </row>
    <row r="586" spans="1:65" s="2" customFormat="1" ht="11.25">
      <c r="A586" s="35"/>
      <c r="B586" s="36"/>
      <c r="C586" s="37"/>
      <c r="D586" s="200" t="s">
        <v>154</v>
      </c>
      <c r="E586" s="37"/>
      <c r="F586" s="201" t="s">
        <v>1011</v>
      </c>
      <c r="G586" s="37"/>
      <c r="H586" s="37"/>
      <c r="I586" s="202"/>
      <c r="J586" s="37"/>
      <c r="K586" s="37"/>
      <c r="L586" s="40"/>
      <c r="M586" s="203"/>
      <c r="N586" s="204"/>
      <c r="O586" s="72"/>
      <c r="P586" s="72"/>
      <c r="Q586" s="72"/>
      <c r="R586" s="72"/>
      <c r="S586" s="72"/>
      <c r="T586" s="73"/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T586" s="18" t="s">
        <v>154</v>
      </c>
      <c r="AU586" s="18" t="s">
        <v>83</v>
      </c>
    </row>
    <row r="587" spans="1:65" s="2" customFormat="1" ht="24.2" customHeight="1">
      <c r="A587" s="35"/>
      <c r="B587" s="36"/>
      <c r="C587" s="187" t="s">
        <v>759</v>
      </c>
      <c r="D587" s="187" t="s">
        <v>148</v>
      </c>
      <c r="E587" s="188" t="s">
        <v>1013</v>
      </c>
      <c r="F587" s="189" t="s">
        <v>1014</v>
      </c>
      <c r="G587" s="190" t="s">
        <v>937</v>
      </c>
      <c r="H587" s="191">
        <v>1</v>
      </c>
      <c r="I587" s="192"/>
      <c r="J587" s="193">
        <f>ROUND(I587*H587,2)</f>
        <v>0</v>
      </c>
      <c r="K587" s="189" t="s">
        <v>312</v>
      </c>
      <c r="L587" s="40"/>
      <c r="M587" s="194" t="s">
        <v>1</v>
      </c>
      <c r="N587" s="195" t="s">
        <v>38</v>
      </c>
      <c r="O587" s="72"/>
      <c r="P587" s="196">
        <f>O587*H587</f>
        <v>0</v>
      </c>
      <c r="Q587" s="196">
        <v>0</v>
      </c>
      <c r="R587" s="196">
        <f>Q587*H587</f>
        <v>0</v>
      </c>
      <c r="S587" s="196">
        <v>0</v>
      </c>
      <c r="T587" s="197">
        <f>S587*H587</f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198" t="s">
        <v>199</v>
      </c>
      <c r="AT587" s="198" t="s">
        <v>148</v>
      </c>
      <c r="AU587" s="198" t="s">
        <v>83</v>
      </c>
      <c r="AY587" s="18" t="s">
        <v>146</v>
      </c>
      <c r="BE587" s="199">
        <f>IF(N587="základní",J587,0)</f>
        <v>0</v>
      </c>
      <c r="BF587" s="199">
        <f>IF(N587="snížená",J587,0)</f>
        <v>0</v>
      </c>
      <c r="BG587" s="199">
        <f>IF(N587="zákl. přenesená",J587,0)</f>
        <v>0</v>
      </c>
      <c r="BH587" s="199">
        <f>IF(N587="sníž. přenesená",J587,0)</f>
        <v>0</v>
      </c>
      <c r="BI587" s="199">
        <f>IF(N587="nulová",J587,0)</f>
        <v>0</v>
      </c>
      <c r="BJ587" s="18" t="s">
        <v>81</v>
      </c>
      <c r="BK587" s="199">
        <f>ROUND(I587*H587,2)</f>
        <v>0</v>
      </c>
      <c r="BL587" s="18" t="s">
        <v>199</v>
      </c>
      <c r="BM587" s="198" t="s">
        <v>1015</v>
      </c>
    </row>
    <row r="588" spans="1:65" s="2" customFormat="1" ht="19.5">
      <c r="A588" s="35"/>
      <c r="B588" s="36"/>
      <c r="C588" s="37"/>
      <c r="D588" s="200" t="s">
        <v>154</v>
      </c>
      <c r="E588" s="37"/>
      <c r="F588" s="201" t="s">
        <v>1014</v>
      </c>
      <c r="G588" s="37"/>
      <c r="H588" s="37"/>
      <c r="I588" s="202"/>
      <c r="J588" s="37"/>
      <c r="K588" s="37"/>
      <c r="L588" s="40"/>
      <c r="M588" s="203"/>
      <c r="N588" s="204"/>
      <c r="O588" s="72"/>
      <c r="P588" s="72"/>
      <c r="Q588" s="72"/>
      <c r="R588" s="72"/>
      <c r="S588" s="72"/>
      <c r="T588" s="73"/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T588" s="18" t="s">
        <v>154</v>
      </c>
      <c r="AU588" s="18" t="s">
        <v>83</v>
      </c>
    </row>
    <row r="589" spans="1:65" s="2" customFormat="1" ht="24.2" customHeight="1">
      <c r="A589" s="35"/>
      <c r="B589" s="36"/>
      <c r="C589" s="187" t="s">
        <v>1016</v>
      </c>
      <c r="D589" s="187" t="s">
        <v>148</v>
      </c>
      <c r="E589" s="188" t="s">
        <v>1017</v>
      </c>
      <c r="F589" s="189" t="s">
        <v>1018</v>
      </c>
      <c r="G589" s="190" t="s">
        <v>937</v>
      </c>
      <c r="H589" s="191">
        <v>2</v>
      </c>
      <c r="I589" s="192"/>
      <c r="J589" s="193">
        <f>ROUND(I589*H589,2)</f>
        <v>0</v>
      </c>
      <c r="K589" s="189" t="s">
        <v>312</v>
      </c>
      <c r="L589" s="40"/>
      <c r="M589" s="194" t="s">
        <v>1</v>
      </c>
      <c r="N589" s="195" t="s">
        <v>38</v>
      </c>
      <c r="O589" s="72"/>
      <c r="P589" s="196">
        <f>O589*H589</f>
        <v>0</v>
      </c>
      <c r="Q589" s="196">
        <v>0</v>
      </c>
      <c r="R589" s="196">
        <f>Q589*H589</f>
        <v>0</v>
      </c>
      <c r="S589" s="196">
        <v>0</v>
      </c>
      <c r="T589" s="197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198" t="s">
        <v>199</v>
      </c>
      <c r="AT589" s="198" t="s">
        <v>148</v>
      </c>
      <c r="AU589" s="198" t="s">
        <v>83</v>
      </c>
      <c r="AY589" s="18" t="s">
        <v>146</v>
      </c>
      <c r="BE589" s="199">
        <f>IF(N589="základní",J589,0)</f>
        <v>0</v>
      </c>
      <c r="BF589" s="199">
        <f>IF(N589="snížená",J589,0)</f>
        <v>0</v>
      </c>
      <c r="BG589" s="199">
        <f>IF(N589="zákl. přenesená",J589,0)</f>
        <v>0</v>
      </c>
      <c r="BH589" s="199">
        <f>IF(N589="sníž. přenesená",J589,0)</f>
        <v>0</v>
      </c>
      <c r="BI589" s="199">
        <f>IF(N589="nulová",J589,0)</f>
        <v>0</v>
      </c>
      <c r="BJ589" s="18" t="s">
        <v>81</v>
      </c>
      <c r="BK589" s="199">
        <f>ROUND(I589*H589,2)</f>
        <v>0</v>
      </c>
      <c r="BL589" s="18" t="s">
        <v>199</v>
      </c>
      <c r="BM589" s="198" t="s">
        <v>1019</v>
      </c>
    </row>
    <row r="590" spans="1:65" s="2" customFormat="1" ht="11.25">
      <c r="A590" s="35"/>
      <c r="B590" s="36"/>
      <c r="C590" s="37"/>
      <c r="D590" s="200" t="s">
        <v>154</v>
      </c>
      <c r="E590" s="37"/>
      <c r="F590" s="201" t="s">
        <v>1018</v>
      </c>
      <c r="G590" s="37"/>
      <c r="H590" s="37"/>
      <c r="I590" s="202"/>
      <c r="J590" s="37"/>
      <c r="K590" s="37"/>
      <c r="L590" s="40"/>
      <c r="M590" s="203"/>
      <c r="N590" s="204"/>
      <c r="O590" s="72"/>
      <c r="P590" s="72"/>
      <c r="Q590" s="72"/>
      <c r="R590" s="72"/>
      <c r="S590" s="72"/>
      <c r="T590" s="73"/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T590" s="18" t="s">
        <v>154</v>
      </c>
      <c r="AU590" s="18" t="s">
        <v>83</v>
      </c>
    </row>
    <row r="591" spans="1:65" s="2" customFormat="1" ht="24.2" customHeight="1">
      <c r="A591" s="35"/>
      <c r="B591" s="36"/>
      <c r="C591" s="187" t="s">
        <v>763</v>
      </c>
      <c r="D591" s="187" t="s">
        <v>148</v>
      </c>
      <c r="E591" s="188" t="s">
        <v>1020</v>
      </c>
      <c r="F591" s="189" t="s">
        <v>1021</v>
      </c>
      <c r="G591" s="190" t="s">
        <v>937</v>
      </c>
      <c r="H591" s="191">
        <v>2</v>
      </c>
      <c r="I591" s="192"/>
      <c r="J591" s="193">
        <f>ROUND(I591*H591,2)</f>
        <v>0</v>
      </c>
      <c r="K591" s="189" t="s">
        <v>312</v>
      </c>
      <c r="L591" s="40"/>
      <c r="M591" s="194" t="s">
        <v>1</v>
      </c>
      <c r="N591" s="195" t="s">
        <v>38</v>
      </c>
      <c r="O591" s="72"/>
      <c r="P591" s="196">
        <f>O591*H591</f>
        <v>0</v>
      </c>
      <c r="Q591" s="196">
        <v>0</v>
      </c>
      <c r="R591" s="196">
        <f>Q591*H591</f>
        <v>0</v>
      </c>
      <c r="S591" s="196">
        <v>0</v>
      </c>
      <c r="T591" s="197">
        <f>S591*H591</f>
        <v>0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198" t="s">
        <v>199</v>
      </c>
      <c r="AT591" s="198" t="s">
        <v>148</v>
      </c>
      <c r="AU591" s="198" t="s">
        <v>83</v>
      </c>
      <c r="AY591" s="18" t="s">
        <v>146</v>
      </c>
      <c r="BE591" s="199">
        <f>IF(N591="základní",J591,0)</f>
        <v>0</v>
      </c>
      <c r="BF591" s="199">
        <f>IF(N591="snížená",J591,0)</f>
        <v>0</v>
      </c>
      <c r="BG591" s="199">
        <f>IF(N591="zákl. přenesená",J591,0)</f>
        <v>0</v>
      </c>
      <c r="BH591" s="199">
        <f>IF(N591="sníž. přenesená",J591,0)</f>
        <v>0</v>
      </c>
      <c r="BI591" s="199">
        <f>IF(N591="nulová",J591,0)</f>
        <v>0</v>
      </c>
      <c r="BJ591" s="18" t="s">
        <v>81</v>
      </c>
      <c r="BK591" s="199">
        <f>ROUND(I591*H591,2)</f>
        <v>0</v>
      </c>
      <c r="BL591" s="18" t="s">
        <v>199</v>
      </c>
      <c r="BM591" s="198" t="s">
        <v>1022</v>
      </c>
    </row>
    <row r="592" spans="1:65" s="2" customFormat="1" ht="19.5">
      <c r="A592" s="35"/>
      <c r="B592" s="36"/>
      <c r="C592" s="37"/>
      <c r="D592" s="200" t="s">
        <v>154</v>
      </c>
      <c r="E592" s="37"/>
      <c r="F592" s="201" t="s">
        <v>1021</v>
      </c>
      <c r="G592" s="37"/>
      <c r="H592" s="37"/>
      <c r="I592" s="202"/>
      <c r="J592" s="37"/>
      <c r="K592" s="37"/>
      <c r="L592" s="40"/>
      <c r="M592" s="203"/>
      <c r="N592" s="204"/>
      <c r="O592" s="72"/>
      <c r="P592" s="72"/>
      <c r="Q592" s="72"/>
      <c r="R592" s="72"/>
      <c r="S592" s="72"/>
      <c r="T592" s="73"/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T592" s="18" t="s">
        <v>154</v>
      </c>
      <c r="AU592" s="18" t="s">
        <v>83</v>
      </c>
    </row>
    <row r="593" spans="1:65" s="2" customFormat="1" ht="24.2" customHeight="1">
      <c r="A593" s="35"/>
      <c r="B593" s="36"/>
      <c r="C593" s="187" t="s">
        <v>1023</v>
      </c>
      <c r="D593" s="187" t="s">
        <v>148</v>
      </c>
      <c r="E593" s="188" t="s">
        <v>1024</v>
      </c>
      <c r="F593" s="189" t="s">
        <v>1025</v>
      </c>
      <c r="G593" s="190" t="s">
        <v>937</v>
      </c>
      <c r="H593" s="191">
        <v>2</v>
      </c>
      <c r="I593" s="192"/>
      <c r="J593" s="193">
        <f>ROUND(I593*H593,2)</f>
        <v>0</v>
      </c>
      <c r="K593" s="189" t="s">
        <v>312</v>
      </c>
      <c r="L593" s="40"/>
      <c r="M593" s="194" t="s">
        <v>1</v>
      </c>
      <c r="N593" s="195" t="s">
        <v>38</v>
      </c>
      <c r="O593" s="72"/>
      <c r="P593" s="196">
        <f>O593*H593</f>
        <v>0</v>
      </c>
      <c r="Q593" s="196">
        <v>0</v>
      </c>
      <c r="R593" s="196">
        <f>Q593*H593</f>
        <v>0</v>
      </c>
      <c r="S593" s="196">
        <v>0</v>
      </c>
      <c r="T593" s="197">
        <f>S593*H593</f>
        <v>0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198" t="s">
        <v>199</v>
      </c>
      <c r="AT593" s="198" t="s">
        <v>148</v>
      </c>
      <c r="AU593" s="198" t="s">
        <v>83</v>
      </c>
      <c r="AY593" s="18" t="s">
        <v>146</v>
      </c>
      <c r="BE593" s="199">
        <f>IF(N593="základní",J593,0)</f>
        <v>0</v>
      </c>
      <c r="BF593" s="199">
        <f>IF(N593="snížená",J593,0)</f>
        <v>0</v>
      </c>
      <c r="BG593" s="199">
        <f>IF(N593="zákl. přenesená",J593,0)</f>
        <v>0</v>
      </c>
      <c r="BH593" s="199">
        <f>IF(N593="sníž. přenesená",J593,0)</f>
        <v>0</v>
      </c>
      <c r="BI593" s="199">
        <f>IF(N593="nulová",J593,0)</f>
        <v>0</v>
      </c>
      <c r="BJ593" s="18" t="s">
        <v>81</v>
      </c>
      <c r="BK593" s="199">
        <f>ROUND(I593*H593,2)</f>
        <v>0</v>
      </c>
      <c r="BL593" s="18" t="s">
        <v>199</v>
      </c>
      <c r="BM593" s="198" t="s">
        <v>1026</v>
      </c>
    </row>
    <row r="594" spans="1:65" s="2" customFormat="1" ht="19.5">
      <c r="A594" s="35"/>
      <c r="B594" s="36"/>
      <c r="C594" s="37"/>
      <c r="D594" s="200" t="s">
        <v>154</v>
      </c>
      <c r="E594" s="37"/>
      <c r="F594" s="201" t="s">
        <v>1025</v>
      </c>
      <c r="G594" s="37"/>
      <c r="H594" s="37"/>
      <c r="I594" s="202"/>
      <c r="J594" s="37"/>
      <c r="K594" s="37"/>
      <c r="L594" s="40"/>
      <c r="M594" s="203"/>
      <c r="N594" s="204"/>
      <c r="O594" s="72"/>
      <c r="P594" s="72"/>
      <c r="Q594" s="72"/>
      <c r="R594" s="72"/>
      <c r="S594" s="72"/>
      <c r="T594" s="73"/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T594" s="18" t="s">
        <v>154</v>
      </c>
      <c r="AU594" s="18" t="s">
        <v>83</v>
      </c>
    </row>
    <row r="595" spans="1:65" s="2" customFormat="1" ht="24.2" customHeight="1">
      <c r="A595" s="35"/>
      <c r="B595" s="36"/>
      <c r="C595" s="187" t="s">
        <v>772</v>
      </c>
      <c r="D595" s="187" t="s">
        <v>148</v>
      </c>
      <c r="E595" s="188" t="s">
        <v>1027</v>
      </c>
      <c r="F595" s="189" t="s">
        <v>1028</v>
      </c>
      <c r="G595" s="190" t="s">
        <v>937</v>
      </c>
      <c r="H595" s="191">
        <v>2</v>
      </c>
      <c r="I595" s="192"/>
      <c r="J595" s="193">
        <f>ROUND(I595*H595,2)</f>
        <v>0</v>
      </c>
      <c r="K595" s="189" t="s">
        <v>312</v>
      </c>
      <c r="L595" s="40"/>
      <c r="M595" s="194" t="s">
        <v>1</v>
      </c>
      <c r="N595" s="195" t="s">
        <v>38</v>
      </c>
      <c r="O595" s="72"/>
      <c r="P595" s="196">
        <f>O595*H595</f>
        <v>0</v>
      </c>
      <c r="Q595" s="196">
        <v>0</v>
      </c>
      <c r="R595" s="196">
        <f>Q595*H595</f>
        <v>0</v>
      </c>
      <c r="S595" s="196">
        <v>0</v>
      </c>
      <c r="T595" s="197">
        <f>S595*H595</f>
        <v>0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198" t="s">
        <v>199</v>
      </c>
      <c r="AT595" s="198" t="s">
        <v>148</v>
      </c>
      <c r="AU595" s="198" t="s">
        <v>83</v>
      </c>
      <c r="AY595" s="18" t="s">
        <v>146</v>
      </c>
      <c r="BE595" s="199">
        <f>IF(N595="základní",J595,0)</f>
        <v>0</v>
      </c>
      <c r="BF595" s="199">
        <f>IF(N595="snížená",J595,0)</f>
        <v>0</v>
      </c>
      <c r="BG595" s="199">
        <f>IF(N595="zákl. přenesená",J595,0)</f>
        <v>0</v>
      </c>
      <c r="BH595" s="199">
        <f>IF(N595="sníž. přenesená",J595,0)</f>
        <v>0</v>
      </c>
      <c r="BI595" s="199">
        <f>IF(N595="nulová",J595,0)</f>
        <v>0</v>
      </c>
      <c r="BJ595" s="18" t="s">
        <v>81</v>
      </c>
      <c r="BK595" s="199">
        <f>ROUND(I595*H595,2)</f>
        <v>0</v>
      </c>
      <c r="BL595" s="18" t="s">
        <v>199</v>
      </c>
      <c r="BM595" s="198" t="s">
        <v>1029</v>
      </c>
    </row>
    <row r="596" spans="1:65" s="2" customFormat="1" ht="19.5">
      <c r="A596" s="35"/>
      <c r="B596" s="36"/>
      <c r="C596" s="37"/>
      <c r="D596" s="200" t="s">
        <v>154</v>
      </c>
      <c r="E596" s="37"/>
      <c r="F596" s="201" t="s">
        <v>1028</v>
      </c>
      <c r="G596" s="37"/>
      <c r="H596" s="37"/>
      <c r="I596" s="202"/>
      <c r="J596" s="37"/>
      <c r="K596" s="37"/>
      <c r="L596" s="40"/>
      <c r="M596" s="203"/>
      <c r="N596" s="204"/>
      <c r="O596" s="72"/>
      <c r="P596" s="72"/>
      <c r="Q596" s="72"/>
      <c r="R596" s="72"/>
      <c r="S596" s="72"/>
      <c r="T596" s="73"/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T596" s="18" t="s">
        <v>154</v>
      </c>
      <c r="AU596" s="18" t="s">
        <v>83</v>
      </c>
    </row>
    <row r="597" spans="1:65" s="2" customFormat="1" ht="24.2" customHeight="1">
      <c r="A597" s="35"/>
      <c r="B597" s="36"/>
      <c r="C597" s="187" t="s">
        <v>1030</v>
      </c>
      <c r="D597" s="187" t="s">
        <v>148</v>
      </c>
      <c r="E597" s="188" t="s">
        <v>1031</v>
      </c>
      <c r="F597" s="189" t="s">
        <v>1032</v>
      </c>
      <c r="G597" s="190" t="s">
        <v>937</v>
      </c>
      <c r="H597" s="191">
        <v>2</v>
      </c>
      <c r="I597" s="192"/>
      <c r="J597" s="193">
        <f>ROUND(I597*H597,2)</f>
        <v>0</v>
      </c>
      <c r="K597" s="189" t="s">
        <v>312</v>
      </c>
      <c r="L597" s="40"/>
      <c r="M597" s="194" t="s">
        <v>1</v>
      </c>
      <c r="N597" s="195" t="s">
        <v>38</v>
      </c>
      <c r="O597" s="72"/>
      <c r="P597" s="196">
        <f>O597*H597</f>
        <v>0</v>
      </c>
      <c r="Q597" s="196">
        <v>0</v>
      </c>
      <c r="R597" s="196">
        <f>Q597*H597</f>
        <v>0</v>
      </c>
      <c r="S597" s="196">
        <v>0</v>
      </c>
      <c r="T597" s="197">
        <f>S597*H597</f>
        <v>0</v>
      </c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R597" s="198" t="s">
        <v>199</v>
      </c>
      <c r="AT597" s="198" t="s">
        <v>148</v>
      </c>
      <c r="AU597" s="198" t="s">
        <v>83</v>
      </c>
      <c r="AY597" s="18" t="s">
        <v>146</v>
      </c>
      <c r="BE597" s="199">
        <f>IF(N597="základní",J597,0)</f>
        <v>0</v>
      </c>
      <c r="BF597" s="199">
        <f>IF(N597="snížená",J597,0)</f>
        <v>0</v>
      </c>
      <c r="BG597" s="199">
        <f>IF(N597="zákl. přenesená",J597,0)</f>
        <v>0</v>
      </c>
      <c r="BH597" s="199">
        <f>IF(N597="sníž. přenesená",J597,0)</f>
        <v>0</v>
      </c>
      <c r="BI597" s="199">
        <f>IF(N597="nulová",J597,0)</f>
        <v>0</v>
      </c>
      <c r="BJ597" s="18" t="s">
        <v>81</v>
      </c>
      <c r="BK597" s="199">
        <f>ROUND(I597*H597,2)</f>
        <v>0</v>
      </c>
      <c r="BL597" s="18" t="s">
        <v>199</v>
      </c>
      <c r="BM597" s="198" t="s">
        <v>1033</v>
      </c>
    </row>
    <row r="598" spans="1:65" s="2" customFormat="1" ht="19.5">
      <c r="A598" s="35"/>
      <c r="B598" s="36"/>
      <c r="C598" s="37"/>
      <c r="D598" s="200" t="s">
        <v>154</v>
      </c>
      <c r="E598" s="37"/>
      <c r="F598" s="201" t="s">
        <v>1032</v>
      </c>
      <c r="G598" s="37"/>
      <c r="H598" s="37"/>
      <c r="I598" s="202"/>
      <c r="J598" s="37"/>
      <c r="K598" s="37"/>
      <c r="L598" s="40"/>
      <c r="M598" s="203"/>
      <c r="N598" s="204"/>
      <c r="O598" s="72"/>
      <c r="P598" s="72"/>
      <c r="Q598" s="72"/>
      <c r="R598" s="72"/>
      <c r="S598" s="72"/>
      <c r="T598" s="73"/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T598" s="18" t="s">
        <v>154</v>
      </c>
      <c r="AU598" s="18" t="s">
        <v>83</v>
      </c>
    </row>
    <row r="599" spans="1:65" s="2" customFormat="1" ht="24.2" customHeight="1">
      <c r="A599" s="35"/>
      <c r="B599" s="36"/>
      <c r="C599" s="187" t="s">
        <v>776</v>
      </c>
      <c r="D599" s="187" t="s">
        <v>148</v>
      </c>
      <c r="E599" s="188" t="s">
        <v>1034</v>
      </c>
      <c r="F599" s="189" t="s">
        <v>1035</v>
      </c>
      <c r="G599" s="190" t="s">
        <v>937</v>
      </c>
      <c r="H599" s="191">
        <v>2</v>
      </c>
      <c r="I599" s="192"/>
      <c r="J599" s="193">
        <f>ROUND(I599*H599,2)</f>
        <v>0</v>
      </c>
      <c r="K599" s="189" t="s">
        <v>312</v>
      </c>
      <c r="L599" s="40"/>
      <c r="M599" s="194" t="s">
        <v>1</v>
      </c>
      <c r="N599" s="195" t="s">
        <v>38</v>
      </c>
      <c r="O599" s="72"/>
      <c r="P599" s="196">
        <f>O599*H599</f>
        <v>0</v>
      </c>
      <c r="Q599" s="196">
        <v>0</v>
      </c>
      <c r="R599" s="196">
        <f>Q599*H599</f>
        <v>0</v>
      </c>
      <c r="S599" s="196">
        <v>0</v>
      </c>
      <c r="T599" s="197">
        <f>S599*H599</f>
        <v>0</v>
      </c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R599" s="198" t="s">
        <v>199</v>
      </c>
      <c r="AT599" s="198" t="s">
        <v>148</v>
      </c>
      <c r="AU599" s="198" t="s">
        <v>83</v>
      </c>
      <c r="AY599" s="18" t="s">
        <v>146</v>
      </c>
      <c r="BE599" s="199">
        <f>IF(N599="základní",J599,0)</f>
        <v>0</v>
      </c>
      <c r="BF599" s="199">
        <f>IF(N599="snížená",J599,0)</f>
        <v>0</v>
      </c>
      <c r="BG599" s="199">
        <f>IF(N599="zákl. přenesená",J599,0)</f>
        <v>0</v>
      </c>
      <c r="BH599" s="199">
        <f>IF(N599="sníž. přenesená",J599,0)</f>
        <v>0</v>
      </c>
      <c r="BI599" s="199">
        <f>IF(N599="nulová",J599,0)</f>
        <v>0</v>
      </c>
      <c r="BJ599" s="18" t="s">
        <v>81</v>
      </c>
      <c r="BK599" s="199">
        <f>ROUND(I599*H599,2)</f>
        <v>0</v>
      </c>
      <c r="BL599" s="18" t="s">
        <v>199</v>
      </c>
      <c r="BM599" s="198" t="s">
        <v>1036</v>
      </c>
    </row>
    <row r="600" spans="1:65" s="2" customFormat="1" ht="19.5">
      <c r="A600" s="35"/>
      <c r="B600" s="36"/>
      <c r="C600" s="37"/>
      <c r="D600" s="200" t="s">
        <v>154</v>
      </c>
      <c r="E600" s="37"/>
      <c r="F600" s="201" t="s">
        <v>1035</v>
      </c>
      <c r="G600" s="37"/>
      <c r="H600" s="37"/>
      <c r="I600" s="202"/>
      <c r="J600" s="37"/>
      <c r="K600" s="37"/>
      <c r="L600" s="40"/>
      <c r="M600" s="203"/>
      <c r="N600" s="204"/>
      <c r="O600" s="72"/>
      <c r="P600" s="72"/>
      <c r="Q600" s="72"/>
      <c r="R600" s="72"/>
      <c r="S600" s="72"/>
      <c r="T600" s="73"/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T600" s="18" t="s">
        <v>154</v>
      </c>
      <c r="AU600" s="18" t="s">
        <v>83</v>
      </c>
    </row>
    <row r="601" spans="1:65" s="2" customFormat="1" ht="16.5" customHeight="1">
      <c r="A601" s="35"/>
      <c r="B601" s="36"/>
      <c r="C601" s="187" t="s">
        <v>1037</v>
      </c>
      <c r="D601" s="187" t="s">
        <v>148</v>
      </c>
      <c r="E601" s="188" t="s">
        <v>1038</v>
      </c>
      <c r="F601" s="189" t="s">
        <v>1039</v>
      </c>
      <c r="G601" s="190" t="s">
        <v>937</v>
      </c>
      <c r="H601" s="191">
        <v>2</v>
      </c>
      <c r="I601" s="192"/>
      <c r="J601" s="193">
        <f>ROUND(I601*H601,2)</f>
        <v>0</v>
      </c>
      <c r="K601" s="189" t="s">
        <v>312</v>
      </c>
      <c r="L601" s="40"/>
      <c r="M601" s="194" t="s">
        <v>1</v>
      </c>
      <c r="N601" s="195" t="s">
        <v>38</v>
      </c>
      <c r="O601" s="72"/>
      <c r="P601" s="196">
        <f>O601*H601</f>
        <v>0</v>
      </c>
      <c r="Q601" s="196">
        <v>0</v>
      </c>
      <c r="R601" s="196">
        <f>Q601*H601</f>
        <v>0</v>
      </c>
      <c r="S601" s="196">
        <v>0</v>
      </c>
      <c r="T601" s="197">
        <f>S601*H601</f>
        <v>0</v>
      </c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R601" s="198" t="s">
        <v>199</v>
      </c>
      <c r="AT601" s="198" t="s">
        <v>148</v>
      </c>
      <c r="AU601" s="198" t="s">
        <v>83</v>
      </c>
      <c r="AY601" s="18" t="s">
        <v>146</v>
      </c>
      <c r="BE601" s="199">
        <f>IF(N601="základní",J601,0)</f>
        <v>0</v>
      </c>
      <c r="BF601" s="199">
        <f>IF(N601="snížená",J601,0)</f>
        <v>0</v>
      </c>
      <c r="BG601" s="199">
        <f>IF(N601="zákl. přenesená",J601,0)</f>
        <v>0</v>
      </c>
      <c r="BH601" s="199">
        <f>IF(N601="sníž. přenesená",J601,0)</f>
        <v>0</v>
      </c>
      <c r="BI601" s="199">
        <f>IF(N601="nulová",J601,0)</f>
        <v>0</v>
      </c>
      <c r="BJ601" s="18" t="s">
        <v>81</v>
      </c>
      <c r="BK601" s="199">
        <f>ROUND(I601*H601,2)</f>
        <v>0</v>
      </c>
      <c r="BL601" s="18" t="s">
        <v>199</v>
      </c>
      <c r="BM601" s="198" t="s">
        <v>1040</v>
      </c>
    </row>
    <row r="602" spans="1:65" s="2" customFormat="1" ht="11.25">
      <c r="A602" s="35"/>
      <c r="B602" s="36"/>
      <c r="C602" s="37"/>
      <c r="D602" s="200" t="s">
        <v>154</v>
      </c>
      <c r="E602" s="37"/>
      <c r="F602" s="201" t="s">
        <v>1039</v>
      </c>
      <c r="G602" s="37"/>
      <c r="H602" s="37"/>
      <c r="I602" s="202"/>
      <c r="J602" s="37"/>
      <c r="K602" s="37"/>
      <c r="L602" s="40"/>
      <c r="M602" s="203"/>
      <c r="N602" s="204"/>
      <c r="O602" s="72"/>
      <c r="P602" s="72"/>
      <c r="Q602" s="72"/>
      <c r="R602" s="72"/>
      <c r="S602" s="72"/>
      <c r="T602" s="73"/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T602" s="18" t="s">
        <v>154</v>
      </c>
      <c r="AU602" s="18" t="s">
        <v>83</v>
      </c>
    </row>
    <row r="603" spans="1:65" s="2" customFormat="1" ht="24.2" customHeight="1">
      <c r="A603" s="35"/>
      <c r="B603" s="36"/>
      <c r="C603" s="187" t="s">
        <v>783</v>
      </c>
      <c r="D603" s="187" t="s">
        <v>148</v>
      </c>
      <c r="E603" s="188" t="s">
        <v>1041</v>
      </c>
      <c r="F603" s="189" t="s">
        <v>1042</v>
      </c>
      <c r="G603" s="190" t="s">
        <v>937</v>
      </c>
      <c r="H603" s="191">
        <v>5</v>
      </c>
      <c r="I603" s="192"/>
      <c r="J603" s="193">
        <f>ROUND(I603*H603,2)</f>
        <v>0</v>
      </c>
      <c r="K603" s="189" t="s">
        <v>312</v>
      </c>
      <c r="L603" s="40"/>
      <c r="M603" s="194" t="s">
        <v>1</v>
      </c>
      <c r="N603" s="195" t="s">
        <v>38</v>
      </c>
      <c r="O603" s="72"/>
      <c r="P603" s="196">
        <f>O603*H603</f>
        <v>0</v>
      </c>
      <c r="Q603" s="196">
        <v>0</v>
      </c>
      <c r="R603" s="196">
        <f>Q603*H603</f>
        <v>0</v>
      </c>
      <c r="S603" s="196">
        <v>0</v>
      </c>
      <c r="T603" s="197">
        <f>S603*H603</f>
        <v>0</v>
      </c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R603" s="198" t="s">
        <v>199</v>
      </c>
      <c r="AT603" s="198" t="s">
        <v>148</v>
      </c>
      <c r="AU603" s="198" t="s">
        <v>83</v>
      </c>
      <c r="AY603" s="18" t="s">
        <v>146</v>
      </c>
      <c r="BE603" s="199">
        <f>IF(N603="základní",J603,0)</f>
        <v>0</v>
      </c>
      <c r="BF603" s="199">
        <f>IF(N603="snížená",J603,0)</f>
        <v>0</v>
      </c>
      <c r="BG603" s="199">
        <f>IF(N603="zákl. přenesená",J603,0)</f>
        <v>0</v>
      </c>
      <c r="BH603" s="199">
        <f>IF(N603="sníž. přenesená",J603,0)</f>
        <v>0</v>
      </c>
      <c r="BI603" s="199">
        <f>IF(N603="nulová",J603,0)</f>
        <v>0</v>
      </c>
      <c r="BJ603" s="18" t="s">
        <v>81</v>
      </c>
      <c r="BK603" s="199">
        <f>ROUND(I603*H603,2)</f>
        <v>0</v>
      </c>
      <c r="BL603" s="18" t="s">
        <v>199</v>
      </c>
      <c r="BM603" s="198" t="s">
        <v>1043</v>
      </c>
    </row>
    <row r="604" spans="1:65" s="2" customFormat="1" ht="11.25">
      <c r="A604" s="35"/>
      <c r="B604" s="36"/>
      <c r="C604" s="37"/>
      <c r="D604" s="200" t="s">
        <v>154</v>
      </c>
      <c r="E604" s="37"/>
      <c r="F604" s="201" t="s">
        <v>1042</v>
      </c>
      <c r="G604" s="37"/>
      <c r="H604" s="37"/>
      <c r="I604" s="202"/>
      <c r="J604" s="37"/>
      <c r="K604" s="37"/>
      <c r="L604" s="40"/>
      <c r="M604" s="203"/>
      <c r="N604" s="204"/>
      <c r="O604" s="72"/>
      <c r="P604" s="72"/>
      <c r="Q604" s="72"/>
      <c r="R604" s="72"/>
      <c r="S604" s="72"/>
      <c r="T604" s="73"/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T604" s="18" t="s">
        <v>154</v>
      </c>
      <c r="AU604" s="18" t="s">
        <v>83</v>
      </c>
    </row>
    <row r="605" spans="1:65" s="2" customFormat="1" ht="21.75" customHeight="1">
      <c r="A605" s="35"/>
      <c r="B605" s="36"/>
      <c r="C605" s="187" t="s">
        <v>1044</v>
      </c>
      <c r="D605" s="187" t="s">
        <v>148</v>
      </c>
      <c r="E605" s="188" t="s">
        <v>1045</v>
      </c>
      <c r="F605" s="189" t="s">
        <v>1046</v>
      </c>
      <c r="G605" s="190" t="s">
        <v>937</v>
      </c>
      <c r="H605" s="191">
        <v>1</v>
      </c>
      <c r="I605" s="192"/>
      <c r="J605" s="193">
        <f>ROUND(I605*H605,2)</f>
        <v>0</v>
      </c>
      <c r="K605" s="189" t="s">
        <v>312</v>
      </c>
      <c r="L605" s="40"/>
      <c r="M605" s="194" t="s">
        <v>1</v>
      </c>
      <c r="N605" s="195" t="s">
        <v>38</v>
      </c>
      <c r="O605" s="72"/>
      <c r="P605" s="196">
        <f>O605*H605</f>
        <v>0</v>
      </c>
      <c r="Q605" s="196">
        <v>0</v>
      </c>
      <c r="R605" s="196">
        <f>Q605*H605</f>
        <v>0</v>
      </c>
      <c r="S605" s="196">
        <v>0</v>
      </c>
      <c r="T605" s="197">
        <f>S605*H605</f>
        <v>0</v>
      </c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R605" s="198" t="s">
        <v>199</v>
      </c>
      <c r="AT605" s="198" t="s">
        <v>148</v>
      </c>
      <c r="AU605" s="198" t="s">
        <v>83</v>
      </c>
      <c r="AY605" s="18" t="s">
        <v>146</v>
      </c>
      <c r="BE605" s="199">
        <f>IF(N605="základní",J605,0)</f>
        <v>0</v>
      </c>
      <c r="BF605" s="199">
        <f>IF(N605="snížená",J605,0)</f>
        <v>0</v>
      </c>
      <c r="BG605" s="199">
        <f>IF(N605="zákl. přenesená",J605,0)</f>
        <v>0</v>
      </c>
      <c r="BH605" s="199">
        <f>IF(N605="sníž. přenesená",J605,0)</f>
        <v>0</v>
      </c>
      <c r="BI605" s="199">
        <f>IF(N605="nulová",J605,0)</f>
        <v>0</v>
      </c>
      <c r="BJ605" s="18" t="s">
        <v>81</v>
      </c>
      <c r="BK605" s="199">
        <f>ROUND(I605*H605,2)</f>
        <v>0</v>
      </c>
      <c r="BL605" s="18" t="s">
        <v>199</v>
      </c>
      <c r="BM605" s="198" t="s">
        <v>1047</v>
      </c>
    </row>
    <row r="606" spans="1:65" s="2" customFormat="1" ht="11.25">
      <c r="A606" s="35"/>
      <c r="B606" s="36"/>
      <c r="C606" s="37"/>
      <c r="D606" s="200" t="s">
        <v>154</v>
      </c>
      <c r="E606" s="37"/>
      <c r="F606" s="201" t="s">
        <v>1046</v>
      </c>
      <c r="G606" s="37"/>
      <c r="H606" s="37"/>
      <c r="I606" s="202"/>
      <c r="J606" s="37"/>
      <c r="K606" s="37"/>
      <c r="L606" s="40"/>
      <c r="M606" s="203"/>
      <c r="N606" s="204"/>
      <c r="O606" s="72"/>
      <c r="P606" s="72"/>
      <c r="Q606" s="72"/>
      <c r="R606" s="72"/>
      <c r="S606" s="72"/>
      <c r="T606" s="73"/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T606" s="18" t="s">
        <v>154</v>
      </c>
      <c r="AU606" s="18" t="s">
        <v>83</v>
      </c>
    </row>
    <row r="607" spans="1:65" s="2" customFormat="1" ht="16.5" customHeight="1">
      <c r="A607" s="35"/>
      <c r="B607" s="36"/>
      <c r="C607" s="187" t="s">
        <v>789</v>
      </c>
      <c r="D607" s="187" t="s">
        <v>148</v>
      </c>
      <c r="E607" s="188" t="s">
        <v>1048</v>
      </c>
      <c r="F607" s="189" t="s">
        <v>1049</v>
      </c>
      <c r="G607" s="190" t="s">
        <v>937</v>
      </c>
      <c r="H607" s="191">
        <v>1</v>
      </c>
      <c r="I607" s="192"/>
      <c r="J607" s="193">
        <f>ROUND(I607*H607,2)</f>
        <v>0</v>
      </c>
      <c r="K607" s="189" t="s">
        <v>312</v>
      </c>
      <c r="L607" s="40"/>
      <c r="M607" s="194" t="s">
        <v>1</v>
      </c>
      <c r="N607" s="195" t="s">
        <v>38</v>
      </c>
      <c r="O607" s="72"/>
      <c r="P607" s="196">
        <f>O607*H607</f>
        <v>0</v>
      </c>
      <c r="Q607" s="196">
        <v>0</v>
      </c>
      <c r="R607" s="196">
        <f>Q607*H607</f>
        <v>0</v>
      </c>
      <c r="S607" s="196">
        <v>0</v>
      </c>
      <c r="T607" s="197">
        <f>S607*H607</f>
        <v>0</v>
      </c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R607" s="198" t="s">
        <v>199</v>
      </c>
      <c r="AT607" s="198" t="s">
        <v>148</v>
      </c>
      <c r="AU607" s="198" t="s">
        <v>83</v>
      </c>
      <c r="AY607" s="18" t="s">
        <v>146</v>
      </c>
      <c r="BE607" s="199">
        <f>IF(N607="základní",J607,0)</f>
        <v>0</v>
      </c>
      <c r="BF607" s="199">
        <f>IF(N607="snížená",J607,0)</f>
        <v>0</v>
      </c>
      <c r="BG607" s="199">
        <f>IF(N607="zákl. přenesená",J607,0)</f>
        <v>0</v>
      </c>
      <c r="BH607" s="199">
        <f>IF(N607="sníž. přenesená",J607,0)</f>
        <v>0</v>
      </c>
      <c r="BI607" s="199">
        <f>IF(N607="nulová",J607,0)</f>
        <v>0</v>
      </c>
      <c r="BJ607" s="18" t="s">
        <v>81</v>
      </c>
      <c r="BK607" s="199">
        <f>ROUND(I607*H607,2)</f>
        <v>0</v>
      </c>
      <c r="BL607" s="18" t="s">
        <v>199</v>
      </c>
      <c r="BM607" s="198" t="s">
        <v>1050</v>
      </c>
    </row>
    <row r="608" spans="1:65" s="2" customFormat="1" ht="11.25">
      <c r="A608" s="35"/>
      <c r="B608" s="36"/>
      <c r="C608" s="37"/>
      <c r="D608" s="200" t="s">
        <v>154</v>
      </c>
      <c r="E608" s="37"/>
      <c r="F608" s="201" t="s">
        <v>1049</v>
      </c>
      <c r="G608" s="37"/>
      <c r="H608" s="37"/>
      <c r="I608" s="202"/>
      <c r="J608" s="37"/>
      <c r="K608" s="37"/>
      <c r="L608" s="40"/>
      <c r="M608" s="203"/>
      <c r="N608" s="204"/>
      <c r="O608" s="72"/>
      <c r="P608" s="72"/>
      <c r="Q608" s="72"/>
      <c r="R608" s="72"/>
      <c r="S608" s="72"/>
      <c r="T608" s="73"/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T608" s="18" t="s">
        <v>154</v>
      </c>
      <c r="AU608" s="18" t="s">
        <v>83</v>
      </c>
    </row>
    <row r="609" spans="1:65" s="2" customFormat="1" ht="16.5" customHeight="1">
      <c r="A609" s="35"/>
      <c r="B609" s="36"/>
      <c r="C609" s="187" t="s">
        <v>1051</v>
      </c>
      <c r="D609" s="187" t="s">
        <v>148</v>
      </c>
      <c r="E609" s="188" t="s">
        <v>1052</v>
      </c>
      <c r="F609" s="189" t="s">
        <v>1053</v>
      </c>
      <c r="G609" s="190" t="s">
        <v>937</v>
      </c>
      <c r="H609" s="191">
        <v>1</v>
      </c>
      <c r="I609" s="192"/>
      <c r="J609" s="193">
        <f>ROUND(I609*H609,2)</f>
        <v>0</v>
      </c>
      <c r="K609" s="189" t="s">
        <v>152</v>
      </c>
      <c r="L609" s="40"/>
      <c r="M609" s="194" t="s">
        <v>1</v>
      </c>
      <c r="N609" s="195" t="s">
        <v>38</v>
      </c>
      <c r="O609" s="72"/>
      <c r="P609" s="196">
        <f>O609*H609</f>
        <v>0</v>
      </c>
      <c r="Q609" s="196">
        <v>0</v>
      </c>
      <c r="R609" s="196">
        <f>Q609*H609</f>
        <v>0</v>
      </c>
      <c r="S609" s="196">
        <v>0</v>
      </c>
      <c r="T609" s="197">
        <f>S609*H609</f>
        <v>0</v>
      </c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R609" s="198" t="s">
        <v>199</v>
      </c>
      <c r="AT609" s="198" t="s">
        <v>148</v>
      </c>
      <c r="AU609" s="198" t="s">
        <v>83</v>
      </c>
      <c r="AY609" s="18" t="s">
        <v>146</v>
      </c>
      <c r="BE609" s="199">
        <f>IF(N609="základní",J609,0)</f>
        <v>0</v>
      </c>
      <c r="BF609" s="199">
        <f>IF(N609="snížená",J609,0)</f>
        <v>0</v>
      </c>
      <c r="BG609" s="199">
        <f>IF(N609="zákl. přenesená",J609,0)</f>
        <v>0</v>
      </c>
      <c r="BH609" s="199">
        <f>IF(N609="sníž. přenesená",J609,0)</f>
        <v>0</v>
      </c>
      <c r="BI609" s="199">
        <f>IF(N609="nulová",J609,0)</f>
        <v>0</v>
      </c>
      <c r="BJ609" s="18" t="s">
        <v>81</v>
      </c>
      <c r="BK609" s="199">
        <f>ROUND(I609*H609,2)</f>
        <v>0</v>
      </c>
      <c r="BL609" s="18" t="s">
        <v>199</v>
      </c>
      <c r="BM609" s="198" t="s">
        <v>1054</v>
      </c>
    </row>
    <row r="610" spans="1:65" s="2" customFormat="1" ht="11.25">
      <c r="A610" s="35"/>
      <c r="B610" s="36"/>
      <c r="C610" s="37"/>
      <c r="D610" s="200" t="s">
        <v>154</v>
      </c>
      <c r="E610" s="37"/>
      <c r="F610" s="201" t="s">
        <v>1053</v>
      </c>
      <c r="G610" s="37"/>
      <c r="H610" s="37"/>
      <c r="I610" s="202"/>
      <c r="J610" s="37"/>
      <c r="K610" s="37"/>
      <c r="L610" s="40"/>
      <c r="M610" s="203"/>
      <c r="N610" s="204"/>
      <c r="O610" s="72"/>
      <c r="P610" s="72"/>
      <c r="Q610" s="72"/>
      <c r="R610" s="72"/>
      <c r="S610" s="72"/>
      <c r="T610" s="73"/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T610" s="18" t="s">
        <v>154</v>
      </c>
      <c r="AU610" s="18" t="s">
        <v>83</v>
      </c>
    </row>
    <row r="611" spans="1:65" s="2" customFormat="1" ht="11.25">
      <c r="A611" s="35"/>
      <c r="B611" s="36"/>
      <c r="C611" s="37"/>
      <c r="D611" s="205" t="s">
        <v>155</v>
      </c>
      <c r="E611" s="37"/>
      <c r="F611" s="206" t="s">
        <v>1055</v>
      </c>
      <c r="G611" s="37"/>
      <c r="H611" s="37"/>
      <c r="I611" s="202"/>
      <c r="J611" s="37"/>
      <c r="K611" s="37"/>
      <c r="L611" s="40"/>
      <c r="M611" s="203"/>
      <c r="N611" s="204"/>
      <c r="O611" s="72"/>
      <c r="P611" s="72"/>
      <c r="Q611" s="72"/>
      <c r="R611" s="72"/>
      <c r="S611" s="72"/>
      <c r="T611" s="73"/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T611" s="18" t="s">
        <v>155</v>
      </c>
      <c r="AU611" s="18" t="s">
        <v>83</v>
      </c>
    </row>
    <row r="612" spans="1:65" s="2" customFormat="1" ht="24.2" customHeight="1">
      <c r="A612" s="35"/>
      <c r="B612" s="36"/>
      <c r="C612" s="187" t="s">
        <v>796</v>
      </c>
      <c r="D612" s="187" t="s">
        <v>148</v>
      </c>
      <c r="E612" s="188" t="s">
        <v>1056</v>
      </c>
      <c r="F612" s="189" t="s">
        <v>1057</v>
      </c>
      <c r="G612" s="190" t="s">
        <v>937</v>
      </c>
      <c r="H612" s="191">
        <v>1</v>
      </c>
      <c r="I612" s="192"/>
      <c r="J612" s="193">
        <f>ROUND(I612*H612,2)</f>
        <v>0</v>
      </c>
      <c r="K612" s="189" t="s">
        <v>152</v>
      </c>
      <c r="L612" s="40"/>
      <c r="M612" s="194" t="s">
        <v>1</v>
      </c>
      <c r="N612" s="195" t="s">
        <v>38</v>
      </c>
      <c r="O612" s="72"/>
      <c r="P612" s="196">
        <f>O612*H612</f>
        <v>0</v>
      </c>
      <c r="Q612" s="196">
        <v>0</v>
      </c>
      <c r="R612" s="196">
        <f>Q612*H612</f>
        <v>0</v>
      </c>
      <c r="S612" s="196">
        <v>0</v>
      </c>
      <c r="T612" s="197">
        <f>S612*H612</f>
        <v>0</v>
      </c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R612" s="198" t="s">
        <v>199</v>
      </c>
      <c r="AT612" s="198" t="s">
        <v>148</v>
      </c>
      <c r="AU612" s="198" t="s">
        <v>83</v>
      </c>
      <c r="AY612" s="18" t="s">
        <v>146</v>
      </c>
      <c r="BE612" s="199">
        <f>IF(N612="základní",J612,0)</f>
        <v>0</v>
      </c>
      <c r="BF612" s="199">
        <f>IF(N612="snížená",J612,0)</f>
        <v>0</v>
      </c>
      <c r="BG612" s="199">
        <f>IF(N612="zákl. přenesená",J612,0)</f>
        <v>0</v>
      </c>
      <c r="BH612" s="199">
        <f>IF(N612="sníž. přenesená",J612,0)</f>
        <v>0</v>
      </c>
      <c r="BI612" s="199">
        <f>IF(N612="nulová",J612,0)</f>
        <v>0</v>
      </c>
      <c r="BJ612" s="18" t="s">
        <v>81</v>
      </c>
      <c r="BK612" s="199">
        <f>ROUND(I612*H612,2)</f>
        <v>0</v>
      </c>
      <c r="BL612" s="18" t="s">
        <v>199</v>
      </c>
      <c r="BM612" s="198" t="s">
        <v>1058</v>
      </c>
    </row>
    <row r="613" spans="1:65" s="2" customFormat="1" ht="19.5">
      <c r="A613" s="35"/>
      <c r="B613" s="36"/>
      <c r="C613" s="37"/>
      <c r="D613" s="200" t="s">
        <v>154</v>
      </c>
      <c r="E613" s="37"/>
      <c r="F613" s="201" t="s">
        <v>1057</v>
      </c>
      <c r="G613" s="37"/>
      <c r="H613" s="37"/>
      <c r="I613" s="202"/>
      <c r="J613" s="37"/>
      <c r="K613" s="37"/>
      <c r="L613" s="40"/>
      <c r="M613" s="203"/>
      <c r="N613" s="204"/>
      <c r="O613" s="72"/>
      <c r="P613" s="72"/>
      <c r="Q613" s="72"/>
      <c r="R613" s="72"/>
      <c r="S613" s="72"/>
      <c r="T613" s="73"/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T613" s="18" t="s">
        <v>154</v>
      </c>
      <c r="AU613" s="18" t="s">
        <v>83</v>
      </c>
    </row>
    <row r="614" spans="1:65" s="2" customFormat="1" ht="11.25">
      <c r="A614" s="35"/>
      <c r="B614" s="36"/>
      <c r="C614" s="37"/>
      <c r="D614" s="205" t="s">
        <v>155</v>
      </c>
      <c r="E614" s="37"/>
      <c r="F614" s="206" t="s">
        <v>1059</v>
      </c>
      <c r="G614" s="37"/>
      <c r="H614" s="37"/>
      <c r="I614" s="202"/>
      <c r="J614" s="37"/>
      <c r="K614" s="37"/>
      <c r="L614" s="40"/>
      <c r="M614" s="203"/>
      <c r="N614" s="204"/>
      <c r="O614" s="72"/>
      <c r="P614" s="72"/>
      <c r="Q614" s="72"/>
      <c r="R614" s="72"/>
      <c r="S614" s="72"/>
      <c r="T614" s="73"/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T614" s="18" t="s">
        <v>155</v>
      </c>
      <c r="AU614" s="18" t="s">
        <v>83</v>
      </c>
    </row>
    <row r="615" spans="1:65" s="2" customFormat="1" ht="24.2" customHeight="1">
      <c r="A615" s="35"/>
      <c r="B615" s="36"/>
      <c r="C615" s="187" t="s">
        <v>1060</v>
      </c>
      <c r="D615" s="187" t="s">
        <v>148</v>
      </c>
      <c r="E615" s="188" t="s">
        <v>1061</v>
      </c>
      <c r="F615" s="189" t="s">
        <v>1062</v>
      </c>
      <c r="G615" s="190" t="s">
        <v>937</v>
      </c>
      <c r="H615" s="191">
        <v>1</v>
      </c>
      <c r="I615" s="192"/>
      <c r="J615" s="193">
        <f>ROUND(I615*H615,2)</f>
        <v>0</v>
      </c>
      <c r="K615" s="189" t="s">
        <v>152</v>
      </c>
      <c r="L615" s="40"/>
      <c r="M615" s="194" t="s">
        <v>1</v>
      </c>
      <c r="N615" s="195" t="s">
        <v>38</v>
      </c>
      <c r="O615" s="72"/>
      <c r="P615" s="196">
        <f>O615*H615</f>
        <v>0</v>
      </c>
      <c r="Q615" s="196">
        <v>0</v>
      </c>
      <c r="R615" s="196">
        <f>Q615*H615</f>
        <v>0</v>
      </c>
      <c r="S615" s="196">
        <v>0</v>
      </c>
      <c r="T615" s="197">
        <f>S615*H615</f>
        <v>0</v>
      </c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R615" s="198" t="s">
        <v>199</v>
      </c>
      <c r="AT615" s="198" t="s">
        <v>148</v>
      </c>
      <c r="AU615" s="198" t="s">
        <v>83</v>
      </c>
      <c r="AY615" s="18" t="s">
        <v>146</v>
      </c>
      <c r="BE615" s="199">
        <f>IF(N615="základní",J615,0)</f>
        <v>0</v>
      </c>
      <c r="BF615" s="199">
        <f>IF(N615="snížená",J615,0)</f>
        <v>0</v>
      </c>
      <c r="BG615" s="199">
        <f>IF(N615="zákl. přenesená",J615,0)</f>
        <v>0</v>
      </c>
      <c r="BH615" s="199">
        <f>IF(N615="sníž. přenesená",J615,0)</f>
        <v>0</v>
      </c>
      <c r="BI615" s="199">
        <f>IF(N615="nulová",J615,0)</f>
        <v>0</v>
      </c>
      <c r="BJ615" s="18" t="s">
        <v>81</v>
      </c>
      <c r="BK615" s="199">
        <f>ROUND(I615*H615,2)</f>
        <v>0</v>
      </c>
      <c r="BL615" s="18" t="s">
        <v>199</v>
      </c>
      <c r="BM615" s="198" t="s">
        <v>1063</v>
      </c>
    </row>
    <row r="616" spans="1:65" s="2" customFormat="1" ht="19.5">
      <c r="A616" s="35"/>
      <c r="B616" s="36"/>
      <c r="C616" s="37"/>
      <c r="D616" s="200" t="s">
        <v>154</v>
      </c>
      <c r="E616" s="37"/>
      <c r="F616" s="201" t="s">
        <v>1062</v>
      </c>
      <c r="G616" s="37"/>
      <c r="H616" s="37"/>
      <c r="I616" s="202"/>
      <c r="J616" s="37"/>
      <c r="K616" s="37"/>
      <c r="L616" s="40"/>
      <c r="M616" s="203"/>
      <c r="N616" s="204"/>
      <c r="O616" s="72"/>
      <c r="P616" s="72"/>
      <c r="Q616" s="72"/>
      <c r="R616" s="72"/>
      <c r="S616" s="72"/>
      <c r="T616" s="73"/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T616" s="18" t="s">
        <v>154</v>
      </c>
      <c r="AU616" s="18" t="s">
        <v>83</v>
      </c>
    </row>
    <row r="617" spans="1:65" s="2" customFormat="1" ht="11.25">
      <c r="A617" s="35"/>
      <c r="B617" s="36"/>
      <c r="C617" s="37"/>
      <c r="D617" s="205" t="s">
        <v>155</v>
      </c>
      <c r="E617" s="37"/>
      <c r="F617" s="206" t="s">
        <v>1064</v>
      </c>
      <c r="G617" s="37"/>
      <c r="H617" s="37"/>
      <c r="I617" s="202"/>
      <c r="J617" s="37"/>
      <c r="K617" s="37"/>
      <c r="L617" s="40"/>
      <c r="M617" s="203"/>
      <c r="N617" s="204"/>
      <c r="O617" s="72"/>
      <c r="P617" s="72"/>
      <c r="Q617" s="72"/>
      <c r="R617" s="72"/>
      <c r="S617" s="72"/>
      <c r="T617" s="73"/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T617" s="18" t="s">
        <v>155</v>
      </c>
      <c r="AU617" s="18" t="s">
        <v>83</v>
      </c>
    </row>
    <row r="618" spans="1:65" s="2" customFormat="1" ht="16.5" customHeight="1">
      <c r="A618" s="35"/>
      <c r="B618" s="36"/>
      <c r="C618" s="187" t="s">
        <v>800</v>
      </c>
      <c r="D618" s="187" t="s">
        <v>148</v>
      </c>
      <c r="E618" s="188" t="s">
        <v>1065</v>
      </c>
      <c r="F618" s="189" t="s">
        <v>1066</v>
      </c>
      <c r="G618" s="190" t="s">
        <v>937</v>
      </c>
      <c r="H618" s="191">
        <v>4</v>
      </c>
      <c r="I618" s="192"/>
      <c r="J618" s="193">
        <f>ROUND(I618*H618,2)</f>
        <v>0</v>
      </c>
      <c r="K618" s="189" t="s">
        <v>152</v>
      </c>
      <c r="L618" s="40"/>
      <c r="M618" s="194" t="s">
        <v>1</v>
      </c>
      <c r="N618" s="195" t="s">
        <v>38</v>
      </c>
      <c r="O618" s="72"/>
      <c r="P618" s="196">
        <f>O618*H618</f>
        <v>0</v>
      </c>
      <c r="Q618" s="196">
        <v>0</v>
      </c>
      <c r="R618" s="196">
        <f>Q618*H618</f>
        <v>0</v>
      </c>
      <c r="S618" s="196">
        <v>0</v>
      </c>
      <c r="T618" s="197">
        <f>S618*H618</f>
        <v>0</v>
      </c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R618" s="198" t="s">
        <v>199</v>
      </c>
      <c r="AT618" s="198" t="s">
        <v>148</v>
      </c>
      <c r="AU618" s="198" t="s">
        <v>83</v>
      </c>
      <c r="AY618" s="18" t="s">
        <v>146</v>
      </c>
      <c r="BE618" s="199">
        <f>IF(N618="základní",J618,0)</f>
        <v>0</v>
      </c>
      <c r="BF618" s="199">
        <f>IF(N618="snížená",J618,0)</f>
        <v>0</v>
      </c>
      <c r="BG618" s="199">
        <f>IF(N618="zákl. přenesená",J618,0)</f>
        <v>0</v>
      </c>
      <c r="BH618" s="199">
        <f>IF(N618="sníž. přenesená",J618,0)</f>
        <v>0</v>
      </c>
      <c r="BI618" s="199">
        <f>IF(N618="nulová",J618,0)</f>
        <v>0</v>
      </c>
      <c r="BJ618" s="18" t="s">
        <v>81</v>
      </c>
      <c r="BK618" s="199">
        <f>ROUND(I618*H618,2)</f>
        <v>0</v>
      </c>
      <c r="BL618" s="18" t="s">
        <v>199</v>
      </c>
      <c r="BM618" s="198" t="s">
        <v>1067</v>
      </c>
    </row>
    <row r="619" spans="1:65" s="2" customFormat="1" ht="11.25">
      <c r="A619" s="35"/>
      <c r="B619" s="36"/>
      <c r="C619" s="37"/>
      <c r="D619" s="200" t="s">
        <v>154</v>
      </c>
      <c r="E619" s="37"/>
      <c r="F619" s="201" t="s">
        <v>1066</v>
      </c>
      <c r="G619" s="37"/>
      <c r="H619" s="37"/>
      <c r="I619" s="202"/>
      <c r="J619" s="37"/>
      <c r="K619" s="37"/>
      <c r="L619" s="40"/>
      <c r="M619" s="203"/>
      <c r="N619" s="204"/>
      <c r="O619" s="72"/>
      <c r="P619" s="72"/>
      <c r="Q619" s="72"/>
      <c r="R619" s="72"/>
      <c r="S619" s="72"/>
      <c r="T619" s="73"/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T619" s="18" t="s">
        <v>154</v>
      </c>
      <c r="AU619" s="18" t="s">
        <v>83</v>
      </c>
    </row>
    <row r="620" spans="1:65" s="2" customFormat="1" ht="11.25">
      <c r="A620" s="35"/>
      <c r="B620" s="36"/>
      <c r="C620" s="37"/>
      <c r="D620" s="205" t="s">
        <v>155</v>
      </c>
      <c r="E620" s="37"/>
      <c r="F620" s="206" t="s">
        <v>1068</v>
      </c>
      <c r="G620" s="37"/>
      <c r="H620" s="37"/>
      <c r="I620" s="202"/>
      <c r="J620" s="37"/>
      <c r="K620" s="37"/>
      <c r="L620" s="40"/>
      <c r="M620" s="203"/>
      <c r="N620" s="204"/>
      <c r="O620" s="72"/>
      <c r="P620" s="72"/>
      <c r="Q620" s="72"/>
      <c r="R620" s="72"/>
      <c r="S620" s="72"/>
      <c r="T620" s="73"/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T620" s="18" t="s">
        <v>155</v>
      </c>
      <c r="AU620" s="18" t="s">
        <v>83</v>
      </c>
    </row>
    <row r="621" spans="1:65" s="2" customFormat="1" ht="24.2" customHeight="1">
      <c r="A621" s="35"/>
      <c r="B621" s="36"/>
      <c r="C621" s="187" t="s">
        <v>1069</v>
      </c>
      <c r="D621" s="187" t="s">
        <v>148</v>
      </c>
      <c r="E621" s="188" t="s">
        <v>1070</v>
      </c>
      <c r="F621" s="189" t="s">
        <v>1071</v>
      </c>
      <c r="G621" s="190" t="s">
        <v>937</v>
      </c>
      <c r="H621" s="191">
        <v>2</v>
      </c>
      <c r="I621" s="192"/>
      <c r="J621" s="193">
        <f>ROUND(I621*H621,2)</f>
        <v>0</v>
      </c>
      <c r="K621" s="189" t="s">
        <v>152</v>
      </c>
      <c r="L621" s="40"/>
      <c r="M621" s="194" t="s">
        <v>1</v>
      </c>
      <c r="N621" s="195" t="s">
        <v>38</v>
      </c>
      <c r="O621" s="72"/>
      <c r="P621" s="196">
        <f>O621*H621</f>
        <v>0</v>
      </c>
      <c r="Q621" s="196">
        <v>0</v>
      </c>
      <c r="R621" s="196">
        <f>Q621*H621</f>
        <v>0</v>
      </c>
      <c r="S621" s="196">
        <v>0</v>
      </c>
      <c r="T621" s="197">
        <f>S621*H621</f>
        <v>0</v>
      </c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R621" s="198" t="s">
        <v>199</v>
      </c>
      <c r="AT621" s="198" t="s">
        <v>148</v>
      </c>
      <c r="AU621" s="198" t="s">
        <v>83</v>
      </c>
      <c r="AY621" s="18" t="s">
        <v>146</v>
      </c>
      <c r="BE621" s="199">
        <f>IF(N621="základní",J621,0)</f>
        <v>0</v>
      </c>
      <c r="BF621" s="199">
        <f>IF(N621="snížená",J621,0)</f>
        <v>0</v>
      </c>
      <c r="BG621" s="199">
        <f>IF(N621="zákl. přenesená",J621,0)</f>
        <v>0</v>
      </c>
      <c r="BH621" s="199">
        <f>IF(N621="sníž. přenesená",J621,0)</f>
        <v>0</v>
      </c>
      <c r="BI621" s="199">
        <f>IF(N621="nulová",J621,0)</f>
        <v>0</v>
      </c>
      <c r="BJ621" s="18" t="s">
        <v>81</v>
      </c>
      <c r="BK621" s="199">
        <f>ROUND(I621*H621,2)</f>
        <v>0</v>
      </c>
      <c r="BL621" s="18" t="s">
        <v>199</v>
      </c>
      <c r="BM621" s="198" t="s">
        <v>1072</v>
      </c>
    </row>
    <row r="622" spans="1:65" s="2" customFormat="1" ht="19.5">
      <c r="A622" s="35"/>
      <c r="B622" s="36"/>
      <c r="C622" s="37"/>
      <c r="D622" s="200" t="s">
        <v>154</v>
      </c>
      <c r="E622" s="37"/>
      <c r="F622" s="201" t="s">
        <v>1071</v>
      </c>
      <c r="G622" s="37"/>
      <c r="H622" s="37"/>
      <c r="I622" s="202"/>
      <c r="J622" s="37"/>
      <c r="K622" s="37"/>
      <c r="L622" s="40"/>
      <c r="M622" s="203"/>
      <c r="N622" s="204"/>
      <c r="O622" s="72"/>
      <c r="P622" s="72"/>
      <c r="Q622" s="72"/>
      <c r="R622" s="72"/>
      <c r="S622" s="72"/>
      <c r="T622" s="73"/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T622" s="18" t="s">
        <v>154</v>
      </c>
      <c r="AU622" s="18" t="s">
        <v>83</v>
      </c>
    </row>
    <row r="623" spans="1:65" s="2" customFormat="1" ht="11.25">
      <c r="A623" s="35"/>
      <c r="B623" s="36"/>
      <c r="C623" s="37"/>
      <c r="D623" s="205" t="s">
        <v>155</v>
      </c>
      <c r="E623" s="37"/>
      <c r="F623" s="206" t="s">
        <v>1073</v>
      </c>
      <c r="G623" s="37"/>
      <c r="H623" s="37"/>
      <c r="I623" s="202"/>
      <c r="J623" s="37"/>
      <c r="K623" s="37"/>
      <c r="L623" s="40"/>
      <c r="M623" s="203"/>
      <c r="N623" s="204"/>
      <c r="O623" s="72"/>
      <c r="P623" s="72"/>
      <c r="Q623" s="72"/>
      <c r="R623" s="72"/>
      <c r="S623" s="72"/>
      <c r="T623" s="73"/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T623" s="18" t="s">
        <v>155</v>
      </c>
      <c r="AU623" s="18" t="s">
        <v>83</v>
      </c>
    </row>
    <row r="624" spans="1:65" s="2" customFormat="1" ht="24.2" customHeight="1">
      <c r="A624" s="35"/>
      <c r="B624" s="36"/>
      <c r="C624" s="187" t="s">
        <v>805</v>
      </c>
      <c r="D624" s="187" t="s">
        <v>148</v>
      </c>
      <c r="E624" s="188" t="s">
        <v>1074</v>
      </c>
      <c r="F624" s="189" t="s">
        <v>1075</v>
      </c>
      <c r="G624" s="190" t="s">
        <v>327</v>
      </c>
      <c r="H624" s="191">
        <v>1</v>
      </c>
      <c r="I624" s="192"/>
      <c r="J624" s="193">
        <f>ROUND(I624*H624,2)</f>
        <v>0</v>
      </c>
      <c r="K624" s="189" t="s">
        <v>152</v>
      </c>
      <c r="L624" s="40"/>
      <c r="M624" s="194" t="s">
        <v>1</v>
      </c>
      <c r="N624" s="195" t="s">
        <v>38</v>
      </c>
      <c r="O624" s="72"/>
      <c r="P624" s="196">
        <f>O624*H624</f>
        <v>0</v>
      </c>
      <c r="Q624" s="196">
        <v>0</v>
      </c>
      <c r="R624" s="196">
        <f>Q624*H624</f>
        <v>0</v>
      </c>
      <c r="S624" s="196">
        <v>0</v>
      </c>
      <c r="T624" s="197">
        <f>S624*H624</f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198" t="s">
        <v>199</v>
      </c>
      <c r="AT624" s="198" t="s">
        <v>148</v>
      </c>
      <c r="AU624" s="198" t="s">
        <v>83</v>
      </c>
      <c r="AY624" s="18" t="s">
        <v>146</v>
      </c>
      <c r="BE624" s="199">
        <f>IF(N624="základní",J624,0)</f>
        <v>0</v>
      </c>
      <c r="BF624" s="199">
        <f>IF(N624="snížená",J624,0)</f>
        <v>0</v>
      </c>
      <c r="BG624" s="199">
        <f>IF(N624="zákl. přenesená",J624,0)</f>
        <v>0</v>
      </c>
      <c r="BH624" s="199">
        <f>IF(N624="sníž. přenesená",J624,0)</f>
        <v>0</v>
      </c>
      <c r="BI624" s="199">
        <f>IF(N624="nulová",J624,0)</f>
        <v>0</v>
      </c>
      <c r="BJ624" s="18" t="s">
        <v>81</v>
      </c>
      <c r="BK624" s="199">
        <f>ROUND(I624*H624,2)</f>
        <v>0</v>
      </c>
      <c r="BL624" s="18" t="s">
        <v>199</v>
      </c>
      <c r="BM624" s="198" t="s">
        <v>1076</v>
      </c>
    </row>
    <row r="625" spans="1:65" s="2" customFormat="1" ht="11.25">
      <c r="A625" s="35"/>
      <c r="B625" s="36"/>
      <c r="C625" s="37"/>
      <c r="D625" s="200" t="s">
        <v>154</v>
      </c>
      <c r="E625" s="37"/>
      <c r="F625" s="201" t="s">
        <v>1075</v>
      </c>
      <c r="G625" s="37"/>
      <c r="H625" s="37"/>
      <c r="I625" s="202"/>
      <c r="J625" s="37"/>
      <c r="K625" s="37"/>
      <c r="L625" s="40"/>
      <c r="M625" s="203"/>
      <c r="N625" s="204"/>
      <c r="O625" s="72"/>
      <c r="P625" s="72"/>
      <c r="Q625" s="72"/>
      <c r="R625" s="72"/>
      <c r="S625" s="72"/>
      <c r="T625" s="73"/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T625" s="18" t="s">
        <v>154</v>
      </c>
      <c r="AU625" s="18" t="s">
        <v>83</v>
      </c>
    </row>
    <row r="626" spans="1:65" s="2" customFormat="1" ht="11.25">
      <c r="A626" s="35"/>
      <c r="B626" s="36"/>
      <c r="C626" s="37"/>
      <c r="D626" s="205" t="s">
        <v>155</v>
      </c>
      <c r="E626" s="37"/>
      <c r="F626" s="206" t="s">
        <v>1077</v>
      </c>
      <c r="G626" s="37"/>
      <c r="H626" s="37"/>
      <c r="I626" s="202"/>
      <c r="J626" s="37"/>
      <c r="K626" s="37"/>
      <c r="L626" s="40"/>
      <c r="M626" s="203"/>
      <c r="N626" s="204"/>
      <c r="O626" s="72"/>
      <c r="P626" s="72"/>
      <c r="Q626" s="72"/>
      <c r="R626" s="72"/>
      <c r="S626" s="72"/>
      <c r="T626" s="73"/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T626" s="18" t="s">
        <v>155</v>
      </c>
      <c r="AU626" s="18" t="s">
        <v>83</v>
      </c>
    </row>
    <row r="627" spans="1:65" s="2" customFormat="1" ht="24.2" customHeight="1">
      <c r="A627" s="35"/>
      <c r="B627" s="36"/>
      <c r="C627" s="239" t="s">
        <v>1078</v>
      </c>
      <c r="D627" s="239" t="s">
        <v>161</v>
      </c>
      <c r="E627" s="240" t="s">
        <v>1079</v>
      </c>
      <c r="F627" s="241" t="s">
        <v>1080</v>
      </c>
      <c r="G627" s="242" t="s">
        <v>327</v>
      </c>
      <c r="H627" s="243">
        <v>1</v>
      </c>
      <c r="I627" s="244"/>
      <c r="J627" s="245">
        <f>ROUND(I627*H627,2)</f>
        <v>0</v>
      </c>
      <c r="K627" s="241" t="s">
        <v>152</v>
      </c>
      <c r="L627" s="246"/>
      <c r="M627" s="247" t="s">
        <v>1</v>
      </c>
      <c r="N627" s="248" t="s">
        <v>38</v>
      </c>
      <c r="O627" s="72"/>
      <c r="P627" s="196">
        <f>O627*H627</f>
        <v>0</v>
      </c>
      <c r="Q627" s="196">
        <v>0</v>
      </c>
      <c r="R627" s="196">
        <f>Q627*H627</f>
        <v>0</v>
      </c>
      <c r="S627" s="196">
        <v>0</v>
      </c>
      <c r="T627" s="197">
        <f>S627*H627</f>
        <v>0</v>
      </c>
      <c r="U627" s="35"/>
      <c r="V627" s="35"/>
      <c r="W627" s="35"/>
      <c r="X627" s="35"/>
      <c r="Y627" s="35"/>
      <c r="Z627" s="35"/>
      <c r="AA627" s="35"/>
      <c r="AB627" s="35"/>
      <c r="AC627" s="35"/>
      <c r="AD627" s="35"/>
      <c r="AE627" s="35"/>
      <c r="AR627" s="198" t="s">
        <v>281</v>
      </c>
      <c r="AT627" s="198" t="s">
        <v>161</v>
      </c>
      <c r="AU627" s="198" t="s">
        <v>83</v>
      </c>
      <c r="AY627" s="18" t="s">
        <v>146</v>
      </c>
      <c r="BE627" s="199">
        <f>IF(N627="základní",J627,0)</f>
        <v>0</v>
      </c>
      <c r="BF627" s="199">
        <f>IF(N627="snížená",J627,0)</f>
        <v>0</v>
      </c>
      <c r="BG627" s="199">
        <f>IF(N627="zákl. přenesená",J627,0)</f>
        <v>0</v>
      </c>
      <c r="BH627" s="199">
        <f>IF(N627="sníž. přenesená",J627,0)</f>
        <v>0</v>
      </c>
      <c r="BI627" s="199">
        <f>IF(N627="nulová",J627,0)</f>
        <v>0</v>
      </c>
      <c r="BJ627" s="18" t="s">
        <v>81</v>
      </c>
      <c r="BK627" s="199">
        <f>ROUND(I627*H627,2)</f>
        <v>0</v>
      </c>
      <c r="BL627" s="18" t="s">
        <v>199</v>
      </c>
      <c r="BM627" s="198" t="s">
        <v>1081</v>
      </c>
    </row>
    <row r="628" spans="1:65" s="2" customFormat="1" ht="11.25">
      <c r="A628" s="35"/>
      <c r="B628" s="36"/>
      <c r="C628" s="37"/>
      <c r="D628" s="200" t="s">
        <v>154</v>
      </c>
      <c r="E628" s="37"/>
      <c r="F628" s="201" t="s">
        <v>1080</v>
      </c>
      <c r="G628" s="37"/>
      <c r="H628" s="37"/>
      <c r="I628" s="202"/>
      <c r="J628" s="37"/>
      <c r="K628" s="37"/>
      <c r="L628" s="40"/>
      <c r="M628" s="203"/>
      <c r="N628" s="204"/>
      <c r="O628" s="72"/>
      <c r="P628" s="72"/>
      <c r="Q628" s="72"/>
      <c r="R628" s="72"/>
      <c r="S628" s="72"/>
      <c r="T628" s="73"/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T628" s="18" t="s">
        <v>154</v>
      </c>
      <c r="AU628" s="18" t="s">
        <v>83</v>
      </c>
    </row>
    <row r="629" spans="1:65" s="2" customFormat="1" ht="21.75" customHeight="1">
      <c r="A629" s="35"/>
      <c r="B629" s="36"/>
      <c r="C629" s="187" t="s">
        <v>814</v>
      </c>
      <c r="D629" s="187" t="s">
        <v>148</v>
      </c>
      <c r="E629" s="188" t="s">
        <v>1082</v>
      </c>
      <c r="F629" s="189" t="s">
        <v>1083</v>
      </c>
      <c r="G629" s="190" t="s">
        <v>937</v>
      </c>
      <c r="H629" s="191">
        <v>2</v>
      </c>
      <c r="I629" s="192"/>
      <c r="J629" s="193">
        <f>ROUND(I629*H629,2)</f>
        <v>0</v>
      </c>
      <c r="K629" s="189" t="s">
        <v>152</v>
      </c>
      <c r="L629" s="40"/>
      <c r="M629" s="194" t="s">
        <v>1</v>
      </c>
      <c r="N629" s="195" t="s">
        <v>38</v>
      </c>
      <c r="O629" s="72"/>
      <c r="P629" s="196">
        <f>O629*H629</f>
        <v>0</v>
      </c>
      <c r="Q629" s="196">
        <v>0</v>
      </c>
      <c r="R629" s="196">
        <f>Q629*H629</f>
        <v>0</v>
      </c>
      <c r="S629" s="196">
        <v>0</v>
      </c>
      <c r="T629" s="197">
        <f>S629*H629</f>
        <v>0</v>
      </c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R629" s="198" t="s">
        <v>199</v>
      </c>
      <c r="AT629" s="198" t="s">
        <v>148</v>
      </c>
      <c r="AU629" s="198" t="s">
        <v>83</v>
      </c>
      <c r="AY629" s="18" t="s">
        <v>146</v>
      </c>
      <c r="BE629" s="199">
        <f>IF(N629="základní",J629,0)</f>
        <v>0</v>
      </c>
      <c r="BF629" s="199">
        <f>IF(N629="snížená",J629,0)</f>
        <v>0</v>
      </c>
      <c r="BG629" s="199">
        <f>IF(N629="zákl. přenesená",J629,0)</f>
        <v>0</v>
      </c>
      <c r="BH629" s="199">
        <f>IF(N629="sníž. přenesená",J629,0)</f>
        <v>0</v>
      </c>
      <c r="BI629" s="199">
        <f>IF(N629="nulová",J629,0)</f>
        <v>0</v>
      </c>
      <c r="BJ629" s="18" t="s">
        <v>81</v>
      </c>
      <c r="BK629" s="199">
        <f>ROUND(I629*H629,2)</f>
        <v>0</v>
      </c>
      <c r="BL629" s="18" t="s">
        <v>199</v>
      </c>
      <c r="BM629" s="198" t="s">
        <v>1084</v>
      </c>
    </row>
    <row r="630" spans="1:65" s="2" customFormat="1" ht="11.25">
      <c r="A630" s="35"/>
      <c r="B630" s="36"/>
      <c r="C630" s="37"/>
      <c r="D630" s="200" t="s">
        <v>154</v>
      </c>
      <c r="E630" s="37"/>
      <c r="F630" s="201" t="s">
        <v>1083</v>
      </c>
      <c r="G630" s="37"/>
      <c r="H630" s="37"/>
      <c r="I630" s="202"/>
      <c r="J630" s="37"/>
      <c r="K630" s="37"/>
      <c r="L630" s="40"/>
      <c r="M630" s="203"/>
      <c r="N630" s="204"/>
      <c r="O630" s="72"/>
      <c r="P630" s="72"/>
      <c r="Q630" s="72"/>
      <c r="R630" s="72"/>
      <c r="S630" s="72"/>
      <c r="T630" s="73"/>
      <c r="U630" s="35"/>
      <c r="V630" s="35"/>
      <c r="W630" s="35"/>
      <c r="X630" s="35"/>
      <c r="Y630" s="35"/>
      <c r="Z630" s="35"/>
      <c r="AA630" s="35"/>
      <c r="AB630" s="35"/>
      <c r="AC630" s="35"/>
      <c r="AD630" s="35"/>
      <c r="AE630" s="35"/>
      <c r="AT630" s="18" t="s">
        <v>154</v>
      </c>
      <c r="AU630" s="18" t="s">
        <v>83</v>
      </c>
    </row>
    <row r="631" spans="1:65" s="2" customFormat="1" ht="11.25">
      <c r="A631" s="35"/>
      <c r="B631" s="36"/>
      <c r="C631" s="37"/>
      <c r="D631" s="205" t="s">
        <v>155</v>
      </c>
      <c r="E631" s="37"/>
      <c r="F631" s="206" t="s">
        <v>1085</v>
      </c>
      <c r="G631" s="37"/>
      <c r="H631" s="37"/>
      <c r="I631" s="202"/>
      <c r="J631" s="37"/>
      <c r="K631" s="37"/>
      <c r="L631" s="40"/>
      <c r="M631" s="203"/>
      <c r="N631" s="204"/>
      <c r="O631" s="72"/>
      <c r="P631" s="72"/>
      <c r="Q631" s="72"/>
      <c r="R631" s="72"/>
      <c r="S631" s="72"/>
      <c r="T631" s="73"/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  <c r="AT631" s="18" t="s">
        <v>155</v>
      </c>
      <c r="AU631" s="18" t="s">
        <v>83</v>
      </c>
    </row>
    <row r="632" spans="1:65" s="2" customFormat="1" ht="24.2" customHeight="1">
      <c r="A632" s="35"/>
      <c r="B632" s="36"/>
      <c r="C632" s="239" t="s">
        <v>1086</v>
      </c>
      <c r="D632" s="239" t="s">
        <v>161</v>
      </c>
      <c r="E632" s="240" t="s">
        <v>1087</v>
      </c>
      <c r="F632" s="241" t="s">
        <v>1088</v>
      </c>
      <c r="G632" s="242" t="s">
        <v>327</v>
      </c>
      <c r="H632" s="243">
        <v>1</v>
      </c>
      <c r="I632" s="244"/>
      <c r="J632" s="245">
        <f>ROUND(I632*H632,2)</f>
        <v>0</v>
      </c>
      <c r="K632" s="241" t="s">
        <v>152</v>
      </c>
      <c r="L632" s="246"/>
      <c r="M632" s="247" t="s">
        <v>1</v>
      </c>
      <c r="N632" s="248" t="s">
        <v>38</v>
      </c>
      <c r="O632" s="72"/>
      <c r="P632" s="196">
        <f>O632*H632</f>
        <v>0</v>
      </c>
      <c r="Q632" s="196">
        <v>0</v>
      </c>
      <c r="R632" s="196">
        <f>Q632*H632</f>
        <v>0</v>
      </c>
      <c r="S632" s="196">
        <v>0</v>
      </c>
      <c r="T632" s="197">
        <f>S632*H632</f>
        <v>0</v>
      </c>
      <c r="U632" s="35"/>
      <c r="V632" s="35"/>
      <c r="W632" s="35"/>
      <c r="X632" s="35"/>
      <c r="Y632" s="35"/>
      <c r="Z632" s="35"/>
      <c r="AA632" s="35"/>
      <c r="AB632" s="35"/>
      <c r="AC632" s="35"/>
      <c r="AD632" s="35"/>
      <c r="AE632" s="35"/>
      <c r="AR632" s="198" t="s">
        <v>281</v>
      </c>
      <c r="AT632" s="198" t="s">
        <v>161</v>
      </c>
      <c r="AU632" s="198" t="s">
        <v>83</v>
      </c>
      <c r="AY632" s="18" t="s">
        <v>146</v>
      </c>
      <c r="BE632" s="199">
        <f>IF(N632="základní",J632,0)</f>
        <v>0</v>
      </c>
      <c r="BF632" s="199">
        <f>IF(N632="snížená",J632,0)</f>
        <v>0</v>
      </c>
      <c r="BG632" s="199">
        <f>IF(N632="zákl. přenesená",J632,0)</f>
        <v>0</v>
      </c>
      <c r="BH632" s="199">
        <f>IF(N632="sníž. přenesená",J632,0)</f>
        <v>0</v>
      </c>
      <c r="BI632" s="199">
        <f>IF(N632="nulová",J632,0)</f>
        <v>0</v>
      </c>
      <c r="BJ632" s="18" t="s">
        <v>81</v>
      </c>
      <c r="BK632" s="199">
        <f>ROUND(I632*H632,2)</f>
        <v>0</v>
      </c>
      <c r="BL632" s="18" t="s">
        <v>199</v>
      </c>
      <c r="BM632" s="198" t="s">
        <v>1089</v>
      </c>
    </row>
    <row r="633" spans="1:65" s="2" customFormat="1" ht="11.25">
      <c r="A633" s="35"/>
      <c r="B633" s="36"/>
      <c r="C633" s="37"/>
      <c r="D633" s="200" t="s">
        <v>154</v>
      </c>
      <c r="E633" s="37"/>
      <c r="F633" s="201" t="s">
        <v>1088</v>
      </c>
      <c r="G633" s="37"/>
      <c r="H633" s="37"/>
      <c r="I633" s="202"/>
      <c r="J633" s="37"/>
      <c r="K633" s="37"/>
      <c r="L633" s="40"/>
      <c r="M633" s="203"/>
      <c r="N633" s="204"/>
      <c r="O633" s="72"/>
      <c r="P633" s="72"/>
      <c r="Q633" s="72"/>
      <c r="R633" s="72"/>
      <c r="S633" s="72"/>
      <c r="T633" s="73"/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T633" s="18" t="s">
        <v>154</v>
      </c>
      <c r="AU633" s="18" t="s">
        <v>83</v>
      </c>
    </row>
    <row r="634" spans="1:65" s="2" customFormat="1" ht="16.5" customHeight="1">
      <c r="A634" s="35"/>
      <c r="B634" s="36"/>
      <c r="C634" s="239" t="s">
        <v>820</v>
      </c>
      <c r="D634" s="239" t="s">
        <v>161</v>
      </c>
      <c r="E634" s="240" t="s">
        <v>1090</v>
      </c>
      <c r="F634" s="241" t="s">
        <v>1091</v>
      </c>
      <c r="G634" s="242" t="s">
        <v>327</v>
      </c>
      <c r="H634" s="243">
        <v>1</v>
      </c>
      <c r="I634" s="244"/>
      <c r="J634" s="245">
        <f>ROUND(I634*H634,2)</f>
        <v>0</v>
      </c>
      <c r="K634" s="241" t="s">
        <v>152</v>
      </c>
      <c r="L634" s="246"/>
      <c r="M634" s="247" t="s">
        <v>1</v>
      </c>
      <c r="N634" s="248" t="s">
        <v>38</v>
      </c>
      <c r="O634" s="72"/>
      <c r="P634" s="196">
        <f>O634*H634</f>
        <v>0</v>
      </c>
      <c r="Q634" s="196">
        <v>0</v>
      </c>
      <c r="R634" s="196">
        <f>Q634*H634</f>
        <v>0</v>
      </c>
      <c r="S634" s="196">
        <v>0</v>
      </c>
      <c r="T634" s="197">
        <f>S634*H634</f>
        <v>0</v>
      </c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R634" s="198" t="s">
        <v>281</v>
      </c>
      <c r="AT634" s="198" t="s">
        <v>161</v>
      </c>
      <c r="AU634" s="198" t="s">
        <v>83</v>
      </c>
      <c r="AY634" s="18" t="s">
        <v>146</v>
      </c>
      <c r="BE634" s="199">
        <f>IF(N634="základní",J634,0)</f>
        <v>0</v>
      </c>
      <c r="BF634" s="199">
        <f>IF(N634="snížená",J634,0)</f>
        <v>0</v>
      </c>
      <c r="BG634" s="199">
        <f>IF(N634="zákl. přenesená",J634,0)</f>
        <v>0</v>
      </c>
      <c r="BH634" s="199">
        <f>IF(N634="sníž. přenesená",J634,0)</f>
        <v>0</v>
      </c>
      <c r="BI634" s="199">
        <f>IF(N634="nulová",J634,0)</f>
        <v>0</v>
      </c>
      <c r="BJ634" s="18" t="s">
        <v>81</v>
      </c>
      <c r="BK634" s="199">
        <f>ROUND(I634*H634,2)</f>
        <v>0</v>
      </c>
      <c r="BL634" s="18" t="s">
        <v>199</v>
      </c>
      <c r="BM634" s="198" t="s">
        <v>1092</v>
      </c>
    </row>
    <row r="635" spans="1:65" s="2" customFormat="1" ht="11.25">
      <c r="A635" s="35"/>
      <c r="B635" s="36"/>
      <c r="C635" s="37"/>
      <c r="D635" s="200" t="s">
        <v>154</v>
      </c>
      <c r="E635" s="37"/>
      <c r="F635" s="201" t="s">
        <v>1091</v>
      </c>
      <c r="G635" s="37"/>
      <c r="H635" s="37"/>
      <c r="I635" s="202"/>
      <c r="J635" s="37"/>
      <c r="K635" s="37"/>
      <c r="L635" s="40"/>
      <c r="M635" s="203"/>
      <c r="N635" s="204"/>
      <c r="O635" s="72"/>
      <c r="P635" s="72"/>
      <c r="Q635" s="72"/>
      <c r="R635" s="72"/>
      <c r="S635" s="72"/>
      <c r="T635" s="73"/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T635" s="18" t="s">
        <v>154</v>
      </c>
      <c r="AU635" s="18" t="s">
        <v>83</v>
      </c>
    </row>
    <row r="636" spans="1:65" s="2" customFormat="1" ht="16.5" customHeight="1">
      <c r="A636" s="35"/>
      <c r="B636" s="36"/>
      <c r="C636" s="187" t="s">
        <v>1093</v>
      </c>
      <c r="D636" s="187" t="s">
        <v>148</v>
      </c>
      <c r="E636" s="188" t="s">
        <v>1094</v>
      </c>
      <c r="F636" s="189" t="s">
        <v>1095</v>
      </c>
      <c r="G636" s="190" t="s">
        <v>327</v>
      </c>
      <c r="H636" s="191">
        <v>4</v>
      </c>
      <c r="I636" s="192"/>
      <c r="J636" s="193">
        <f>ROUND(I636*H636,2)</f>
        <v>0</v>
      </c>
      <c r="K636" s="189" t="s">
        <v>152</v>
      </c>
      <c r="L636" s="40"/>
      <c r="M636" s="194" t="s">
        <v>1</v>
      </c>
      <c r="N636" s="195" t="s">
        <v>38</v>
      </c>
      <c r="O636" s="72"/>
      <c r="P636" s="196">
        <f>O636*H636</f>
        <v>0</v>
      </c>
      <c r="Q636" s="196">
        <v>0</v>
      </c>
      <c r="R636" s="196">
        <f>Q636*H636</f>
        <v>0</v>
      </c>
      <c r="S636" s="196">
        <v>0</v>
      </c>
      <c r="T636" s="197">
        <f>S636*H636</f>
        <v>0</v>
      </c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R636" s="198" t="s">
        <v>199</v>
      </c>
      <c r="AT636" s="198" t="s">
        <v>148</v>
      </c>
      <c r="AU636" s="198" t="s">
        <v>83</v>
      </c>
      <c r="AY636" s="18" t="s">
        <v>146</v>
      </c>
      <c r="BE636" s="199">
        <f>IF(N636="základní",J636,0)</f>
        <v>0</v>
      </c>
      <c r="BF636" s="199">
        <f>IF(N636="snížená",J636,0)</f>
        <v>0</v>
      </c>
      <c r="BG636" s="199">
        <f>IF(N636="zákl. přenesená",J636,0)</f>
        <v>0</v>
      </c>
      <c r="BH636" s="199">
        <f>IF(N636="sníž. přenesená",J636,0)</f>
        <v>0</v>
      </c>
      <c r="BI636" s="199">
        <f>IF(N636="nulová",J636,0)</f>
        <v>0</v>
      </c>
      <c r="BJ636" s="18" t="s">
        <v>81</v>
      </c>
      <c r="BK636" s="199">
        <f>ROUND(I636*H636,2)</f>
        <v>0</v>
      </c>
      <c r="BL636" s="18" t="s">
        <v>199</v>
      </c>
      <c r="BM636" s="198" t="s">
        <v>1096</v>
      </c>
    </row>
    <row r="637" spans="1:65" s="2" customFormat="1" ht="11.25">
      <c r="A637" s="35"/>
      <c r="B637" s="36"/>
      <c r="C637" s="37"/>
      <c r="D637" s="200" t="s">
        <v>154</v>
      </c>
      <c r="E637" s="37"/>
      <c r="F637" s="201" t="s">
        <v>1095</v>
      </c>
      <c r="G637" s="37"/>
      <c r="H637" s="37"/>
      <c r="I637" s="202"/>
      <c r="J637" s="37"/>
      <c r="K637" s="37"/>
      <c r="L637" s="40"/>
      <c r="M637" s="203"/>
      <c r="N637" s="204"/>
      <c r="O637" s="72"/>
      <c r="P637" s="72"/>
      <c r="Q637" s="72"/>
      <c r="R637" s="72"/>
      <c r="S637" s="72"/>
      <c r="T637" s="73"/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T637" s="18" t="s">
        <v>154</v>
      </c>
      <c r="AU637" s="18" t="s">
        <v>83</v>
      </c>
    </row>
    <row r="638" spans="1:65" s="2" customFormat="1" ht="11.25">
      <c r="A638" s="35"/>
      <c r="B638" s="36"/>
      <c r="C638" s="37"/>
      <c r="D638" s="205" t="s">
        <v>155</v>
      </c>
      <c r="E638" s="37"/>
      <c r="F638" s="206" t="s">
        <v>1097</v>
      </c>
      <c r="G638" s="37"/>
      <c r="H638" s="37"/>
      <c r="I638" s="202"/>
      <c r="J638" s="37"/>
      <c r="K638" s="37"/>
      <c r="L638" s="40"/>
      <c r="M638" s="203"/>
      <c r="N638" s="204"/>
      <c r="O638" s="72"/>
      <c r="P638" s="72"/>
      <c r="Q638" s="72"/>
      <c r="R638" s="72"/>
      <c r="S638" s="72"/>
      <c r="T638" s="73"/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T638" s="18" t="s">
        <v>155</v>
      </c>
      <c r="AU638" s="18" t="s">
        <v>83</v>
      </c>
    </row>
    <row r="639" spans="1:65" s="2" customFormat="1" ht="16.5" customHeight="1">
      <c r="A639" s="35"/>
      <c r="B639" s="36"/>
      <c r="C639" s="187" t="s">
        <v>824</v>
      </c>
      <c r="D639" s="187" t="s">
        <v>148</v>
      </c>
      <c r="E639" s="188" t="s">
        <v>1098</v>
      </c>
      <c r="F639" s="189" t="s">
        <v>1099</v>
      </c>
      <c r="G639" s="190" t="s">
        <v>327</v>
      </c>
      <c r="H639" s="191">
        <v>3</v>
      </c>
      <c r="I639" s="192"/>
      <c r="J639" s="193">
        <f>ROUND(I639*H639,2)</f>
        <v>0</v>
      </c>
      <c r="K639" s="189" t="s">
        <v>152</v>
      </c>
      <c r="L639" s="40"/>
      <c r="M639" s="194" t="s">
        <v>1</v>
      </c>
      <c r="N639" s="195" t="s">
        <v>38</v>
      </c>
      <c r="O639" s="72"/>
      <c r="P639" s="196">
        <f>O639*H639</f>
        <v>0</v>
      </c>
      <c r="Q639" s="196">
        <v>0</v>
      </c>
      <c r="R639" s="196">
        <f>Q639*H639</f>
        <v>0</v>
      </c>
      <c r="S639" s="196">
        <v>0</v>
      </c>
      <c r="T639" s="197">
        <f>S639*H639</f>
        <v>0</v>
      </c>
      <c r="U639" s="35"/>
      <c r="V639" s="35"/>
      <c r="W639" s="35"/>
      <c r="X639" s="35"/>
      <c r="Y639" s="35"/>
      <c r="Z639" s="35"/>
      <c r="AA639" s="35"/>
      <c r="AB639" s="35"/>
      <c r="AC639" s="35"/>
      <c r="AD639" s="35"/>
      <c r="AE639" s="35"/>
      <c r="AR639" s="198" t="s">
        <v>199</v>
      </c>
      <c r="AT639" s="198" t="s">
        <v>148</v>
      </c>
      <c r="AU639" s="198" t="s">
        <v>83</v>
      </c>
      <c r="AY639" s="18" t="s">
        <v>146</v>
      </c>
      <c r="BE639" s="199">
        <f>IF(N639="základní",J639,0)</f>
        <v>0</v>
      </c>
      <c r="BF639" s="199">
        <f>IF(N639="snížená",J639,0)</f>
        <v>0</v>
      </c>
      <c r="BG639" s="199">
        <f>IF(N639="zákl. přenesená",J639,0)</f>
        <v>0</v>
      </c>
      <c r="BH639" s="199">
        <f>IF(N639="sníž. přenesená",J639,0)</f>
        <v>0</v>
      </c>
      <c r="BI639" s="199">
        <f>IF(N639="nulová",J639,0)</f>
        <v>0</v>
      </c>
      <c r="BJ639" s="18" t="s">
        <v>81</v>
      </c>
      <c r="BK639" s="199">
        <f>ROUND(I639*H639,2)</f>
        <v>0</v>
      </c>
      <c r="BL639" s="18" t="s">
        <v>199</v>
      </c>
      <c r="BM639" s="198" t="s">
        <v>1100</v>
      </c>
    </row>
    <row r="640" spans="1:65" s="2" customFormat="1" ht="11.25">
      <c r="A640" s="35"/>
      <c r="B640" s="36"/>
      <c r="C640" s="37"/>
      <c r="D640" s="200" t="s">
        <v>154</v>
      </c>
      <c r="E640" s="37"/>
      <c r="F640" s="201" t="s">
        <v>1099</v>
      </c>
      <c r="G640" s="37"/>
      <c r="H640" s="37"/>
      <c r="I640" s="202"/>
      <c r="J640" s="37"/>
      <c r="K640" s="37"/>
      <c r="L640" s="40"/>
      <c r="M640" s="203"/>
      <c r="N640" s="204"/>
      <c r="O640" s="72"/>
      <c r="P640" s="72"/>
      <c r="Q640" s="72"/>
      <c r="R640" s="72"/>
      <c r="S640" s="72"/>
      <c r="T640" s="73"/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T640" s="18" t="s">
        <v>154</v>
      </c>
      <c r="AU640" s="18" t="s">
        <v>83</v>
      </c>
    </row>
    <row r="641" spans="1:65" s="2" customFormat="1" ht="11.25">
      <c r="A641" s="35"/>
      <c r="B641" s="36"/>
      <c r="C641" s="37"/>
      <c r="D641" s="205" t="s">
        <v>155</v>
      </c>
      <c r="E641" s="37"/>
      <c r="F641" s="206" t="s">
        <v>1101</v>
      </c>
      <c r="G641" s="37"/>
      <c r="H641" s="37"/>
      <c r="I641" s="202"/>
      <c r="J641" s="37"/>
      <c r="K641" s="37"/>
      <c r="L641" s="40"/>
      <c r="M641" s="203"/>
      <c r="N641" s="204"/>
      <c r="O641" s="72"/>
      <c r="P641" s="72"/>
      <c r="Q641" s="72"/>
      <c r="R641" s="72"/>
      <c r="S641" s="72"/>
      <c r="T641" s="73"/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  <c r="AT641" s="18" t="s">
        <v>155</v>
      </c>
      <c r="AU641" s="18" t="s">
        <v>83</v>
      </c>
    </row>
    <row r="642" spans="1:65" s="2" customFormat="1" ht="16.5" customHeight="1">
      <c r="A642" s="35"/>
      <c r="B642" s="36"/>
      <c r="C642" s="187" t="s">
        <v>1102</v>
      </c>
      <c r="D642" s="187" t="s">
        <v>148</v>
      </c>
      <c r="E642" s="188" t="s">
        <v>1103</v>
      </c>
      <c r="F642" s="189" t="s">
        <v>1104</v>
      </c>
      <c r="G642" s="190" t="s">
        <v>327</v>
      </c>
      <c r="H642" s="191">
        <v>1</v>
      </c>
      <c r="I642" s="192"/>
      <c r="J642" s="193">
        <f>ROUND(I642*H642,2)</f>
        <v>0</v>
      </c>
      <c r="K642" s="189" t="s">
        <v>152</v>
      </c>
      <c r="L642" s="40"/>
      <c r="M642" s="194" t="s">
        <v>1</v>
      </c>
      <c r="N642" s="195" t="s">
        <v>38</v>
      </c>
      <c r="O642" s="72"/>
      <c r="P642" s="196">
        <f>O642*H642</f>
        <v>0</v>
      </c>
      <c r="Q642" s="196">
        <v>0</v>
      </c>
      <c r="R642" s="196">
        <f>Q642*H642</f>
        <v>0</v>
      </c>
      <c r="S642" s="196">
        <v>0</v>
      </c>
      <c r="T642" s="197">
        <f>S642*H642</f>
        <v>0</v>
      </c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R642" s="198" t="s">
        <v>199</v>
      </c>
      <c r="AT642" s="198" t="s">
        <v>148</v>
      </c>
      <c r="AU642" s="198" t="s">
        <v>83</v>
      </c>
      <c r="AY642" s="18" t="s">
        <v>146</v>
      </c>
      <c r="BE642" s="199">
        <f>IF(N642="základní",J642,0)</f>
        <v>0</v>
      </c>
      <c r="BF642" s="199">
        <f>IF(N642="snížená",J642,0)</f>
        <v>0</v>
      </c>
      <c r="BG642" s="199">
        <f>IF(N642="zákl. přenesená",J642,0)</f>
        <v>0</v>
      </c>
      <c r="BH642" s="199">
        <f>IF(N642="sníž. přenesená",J642,0)</f>
        <v>0</v>
      </c>
      <c r="BI642" s="199">
        <f>IF(N642="nulová",J642,0)</f>
        <v>0</v>
      </c>
      <c r="BJ642" s="18" t="s">
        <v>81</v>
      </c>
      <c r="BK642" s="199">
        <f>ROUND(I642*H642,2)</f>
        <v>0</v>
      </c>
      <c r="BL642" s="18" t="s">
        <v>199</v>
      </c>
      <c r="BM642" s="198" t="s">
        <v>1105</v>
      </c>
    </row>
    <row r="643" spans="1:65" s="2" customFormat="1" ht="11.25">
      <c r="A643" s="35"/>
      <c r="B643" s="36"/>
      <c r="C643" s="37"/>
      <c r="D643" s="200" t="s">
        <v>154</v>
      </c>
      <c r="E643" s="37"/>
      <c r="F643" s="201" t="s">
        <v>1104</v>
      </c>
      <c r="G643" s="37"/>
      <c r="H643" s="37"/>
      <c r="I643" s="202"/>
      <c r="J643" s="37"/>
      <c r="K643" s="37"/>
      <c r="L643" s="40"/>
      <c r="M643" s="203"/>
      <c r="N643" s="204"/>
      <c r="O643" s="72"/>
      <c r="P643" s="72"/>
      <c r="Q643" s="72"/>
      <c r="R643" s="72"/>
      <c r="S643" s="72"/>
      <c r="T643" s="73"/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  <c r="AT643" s="18" t="s">
        <v>154</v>
      </c>
      <c r="AU643" s="18" t="s">
        <v>83</v>
      </c>
    </row>
    <row r="644" spans="1:65" s="2" customFormat="1" ht="11.25">
      <c r="A644" s="35"/>
      <c r="B644" s="36"/>
      <c r="C644" s="37"/>
      <c r="D644" s="205" t="s">
        <v>155</v>
      </c>
      <c r="E644" s="37"/>
      <c r="F644" s="206" t="s">
        <v>1106</v>
      </c>
      <c r="G644" s="37"/>
      <c r="H644" s="37"/>
      <c r="I644" s="202"/>
      <c r="J644" s="37"/>
      <c r="K644" s="37"/>
      <c r="L644" s="40"/>
      <c r="M644" s="203"/>
      <c r="N644" s="204"/>
      <c r="O644" s="72"/>
      <c r="P644" s="72"/>
      <c r="Q644" s="72"/>
      <c r="R644" s="72"/>
      <c r="S644" s="72"/>
      <c r="T644" s="73"/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T644" s="18" t="s">
        <v>155</v>
      </c>
      <c r="AU644" s="18" t="s">
        <v>83</v>
      </c>
    </row>
    <row r="645" spans="1:65" s="2" customFormat="1" ht="24.2" customHeight="1">
      <c r="A645" s="35"/>
      <c r="B645" s="36"/>
      <c r="C645" s="187" t="s">
        <v>832</v>
      </c>
      <c r="D645" s="187" t="s">
        <v>148</v>
      </c>
      <c r="E645" s="188" t="s">
        <v>1107</v>
      </c>
      <c r="F645" s="189" t="s">
        <v>1108</v>
      </c>
      <c r="G645" s="190" t="s">
        <v>860</v>
      </c>
      <c r="H645" s="253"/>
      <c r="I645" s="192"/>
      <c r="J645" s="193">
        <f>ROUND(I645*H645,2)</f>
        <v>0</v>
      </c>
      <c r="K645" s="189" t="s">
        <v>152</v>
      </c>
      <c r="L645" s="40"/>
      <c r="M645" s="194" t="s">
        <v>1</v>
      </c>
      <c r="N645" s="195" t="s">
        <v>38</v>
      </c>
      <c r="O645" s="72"/>
      <c r="P645" s="196">
        <f>O645*H645</f>
        <v>0</v>
      </c>
      <c r="Q645" s="196">
        <v>0</v>
      </c>
      <c r="R645" s="196">
        <f>Q645*H645</f>
        <v>0</v>
      </c>
      <c r="S645" s="196">
        <v>0</v>
      </c>
      <c r="T645" s="197">
        <f>S645*H645</f>
        <v>0</v>
      </c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R645" s="198" t="s">
        <v>199</v>
      </c>
      <c r="AT645" s="198" t="s">
        <v>148</v>
      </c>
      <c r="AU645" s="198" t="s">
        <v>83</v>
      </c>
      <c r="AY645" s="18" t="s">
        <v>146</v>
      </c>
      <c r="BE645" s="199">
        <f>IF(N645="základní",J645,0)</f>
        <v>0</v>
      </c>
      <c r="BF645" s="199">
        <f>IF(N645="snížená",J645,0)</f>
        <v>0</v>
      </c>
      <c r="BG645" s="199">
        <f>IF(N645="zákl. přenesená",J645,0)</f>
        <v>0</v>
      </c>
      <c r="BH645" s="199">
        <f>IF(N645="sníž. přenesená",J645,0)</f>
        <v>0</v>
      </c>
      <c r="BI645" s="199">
        <f>IF(N645="nulová",J645,0)</f>
        <v>0</v>
      </c>
      <c r="BJ645" s="18" t="s">
        <v>81</v>
      </c>
      <c r="BK645" s="199">
        <f>ROUND(I645*H645,2)</f>
        <v>0</v>
      </c>
      <c r="BL645" s="18" t="s">
        <v>199</v>
      </c>
      <c r="BM645" s="198" t="s">
        <v>1109</v>
      </c>
    </row>
    <row r="646" spans="1:65" s="2" customFormat="1" ht="19.5">
      <c r="A646" s="35"/>
      <c r="B646" s="36"/>
      <c r="C646" s="37"/>
      <c r="D646" s="200" t="s">
        <v>154</v>
      </c>
      <c r="E646" s="37"/>
      <c r="F646" s="201" t="s">
        <v>1108</v>
      </c>
      <c r="G646" s="37"/>
      <c r="H646" s="37"/>
      <c r="I646" s="202"/>
      <c r="J646" s="37"/>
      <c r="K646" s="37"/>
      <c r="L646" s="40"/>
      <c r="M646" s="203"/>
      <c r="N646" s="204"/>
      <c r="O646" s="72"/>
      <c r="P646" s="72"/>
      <c r="Q646" s="72"/>
      <c r="R646" s="72"/>
      <c r="S646" s="72"/>
      <c r="T646" s="73"/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T646" s="18" t="s">
        <v>154</v>
      </c>
      <c r="AU646" s="18" t="s">
        <v>83</v>
      </c>
    </row>
    <row r="647" spans="1:65" s="2" customFormat="1" ht="11.25">
      <c r="A647" s="35"/>
      <c r="B647" s="36"/>
      <c r="C647" s="37"/>
      <c r="D647" s="205" t="s">
        <v>155</v>
      </c>
      <c r="E647" s="37"/>
      <c r="F647" s="206" t="s">
        <v>1110</v>
      </c>
      <c r="G647" s="37"/>
      <c r="H647" s="37"/>
      <c r="I647" s="202"/>
      <c r="J647" s="37"/>
      <c r="K647" s="37"/>
      <c r="L647" s="40"/>
      <c r="M647" s="203"/>
      <c r="N647" s="204"/>
      <c r="O647" s="72"/>
      <c r="P647" s="72"/>
      <c r="Q647" s="72"/>
      <c r="R647" s="72"/>
      <c r="S647" s="72"/>
      <c r="T647" s="73"/>
      <c r="U647" s="35"/>
      <c r="V647" s="35"/>
      <c r="W647" s="35"/>
      <c r="X647" s="35"/>
      <c r="Y647" s="35"/>
      <c r="Z647" s="35"/>
      <c r="AA647" s="35"/>
      <c r="AB647" s="35"/>
      <c r="AC647" s="35"/>
      <c r="AD647" s="35"/>
      <c r="AE647" s="35"/>
      <c r="AT647" s="18" t="s">
        <v>155</v>
      </c>
      <c r="AU647" s="18" t="s">
        <v>83</v>
      </c>
    </row>
    <row r="648" spans="1:65" s="12" customFormat="1" ht="22.9" customHeight="1">
      <c r="B648" s="171"/>
      <c r="C648" s="172"/>
      <c r="D648" s="173" t="s">
        <v>72</v>
      </c>
      <c r="E648" s="185" t="s">
        <v>1111</v>
      </c>
      <c r="F648" s="185" t="s">
        <v>1112</v>
      </c>
      <c r="G648" s="172"/>
      <c r="H648" s="172"/>
      <c r="I648" s="175"/>
      <c r="J648" s="186">
        <f>BK648</f>
        <v>0</v>
      </c>
      <c r="K648" s="172"/>
      <c r="L648" s="177"/>
      <c r="M648" s="178"/>
      <c r="N648" s="179"/>
      <c r="O648" s="179"/>
      <c r="P648" s="180">
        <f>SUM(P649:P660)</f>
        <v>0</v>
      </c>
      <c r="Q648" s="179"/>
      <c r="R648" s="180">
        <f>SUM(R649:R660)</f>
        <v>0</v>
      </c>
      <c r="S648" s="179"/>
      <c r="T648" s="181">
        <f>SUM(T649:T660)</f>
        <v>0</v>
      </c>
      <c r="AR648" s="182" t="s">
        <v>83</v>
      </c>
      <c r="AT648" s="183" t="s">
        <v>72</v>
      </c>
      <c r="AU648" s="183" t="s">
        <v>81</v>
      </c>
      <c r="AY648" s="182" t="s">
        <v>146</v>
      </c>
      <c r="BK648" s="184">
        <f>SUM(BK649:BK660)</f>
        <v>0</v>
      </c>
    </row>
    <row r="649" spans="1:65" s="2" customFormat="1" ht="24.2" customHeight="1">
      <c r="A649" s="35"/>
      <c r="B649" s="36"/>
      <c r="C649" s="187" t="s">
        <v>1113</v>
      </c>
      <c r="D649" s="187" t="s">
        <v>148</v>
      </c>
      <c r="E649" s="188" t="s">
        <v>1114</v>
      </c>
      <c r="F649" s="189" t="s">
        <v>1115</v>
      </c>
      <c r="G649" s="190" t="s">
        <v>937</v>
      </c>
      <c r="H649" s="191">
        <v>1</v>
      </c>
      <c r="I649" s="192"/>
      <c r="J649" s="193">
        <f>ROUND(I649*H649,2)</f>
        <v>0</v>
      </c>
      <c r="K649" s="189" t="s">
        <v>152</v>
      </c>
      <c r="L649" s="40"/>
      <c r="M649" s="194" t="s">
        <v>1</v>
      </c>
      <c r="N649" s="195" t="s">
        <v>38</v>
      </c>
      <c r="O649" s="72"/>
      <c r="P649" s="196">
        <f>O649*H649</f>
        <v>0</v>
      </c>
      <c r="Q649" s="196">
        <v>0</v>
      </c>
      <c r="R649" s="196">
        <f>Q649*H649</f>
        <v>0</v>
      </c>
      <c r="S649" s="196">
        <v>0</v>
      </c>
      <c r="T649" s="197">
        <f>S649*H649</f>
        <v>0</v>
      </c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R649" s="198" t="s">
        <v>199</v>
      </c>
      <c r="AT649" s="198" t="s">
        <v>148</v>
      </c>
      <c r="AU649" s="198" t="s">
        <v>83</v>
      </c>
      <c r="AY649" s="18" t="s">
        <v>146</v>
      </c>
      <c r="BE649" s="199">
        <f>IF(N649="základní",J649,0)</f>
        <v>0</v>
      </c>
      <c r="BF649" s="199">
        <f>IF(N649="snížená",J649,0)</f>
        <v>0</v>
      </c>
      <c r="BG649" s="199">
        <f>IF(N649="zákl. přenesená",J649,0)</f>
        <v>0</v>
      </c>
      <c r="BH649" s="199">
        <f>IF(N649="sníž. přenesená",J649,0)</f>
        <v>0</v>
      </c>
      <c r="BI649" s="199">
        <f>IF(N649="nulová",J649,0)</f>
        <v>0</v>
      </c>
      <c r="BJ649" s="18" t="s">
        <v>81</v>
      </c>
      <c r="BK649" s="199">
        <f>ROUND(I649*H649,2)</f>
        <v>0</v>
      </c>
      <c r="BL649" s="18" t="s">
        <v>199</v>
      </c>
      <c r="BM649" s="198" t="s">
        <v>1116</v>
      </c>
    </row>
    <row r="650" spans="1:65" s="2" customFormat="1" ht="19.5">
      <c r="A650" s="35"/>
      <c r="B650" s="36"/>
      <c r="C650" s="37"/>
      <c r="D650" s="200" t="s">
        <v>154</v>
      </c>
      <c r="E650" s="37"/>
      <c r="F650" s="201" t="s">
        <v>1115</v>
      </c>
      <c r="G650" s="37"/>
      <c r="H650" s="37"/>
      <c r="I650" s="202"/>
      <c r="J650" s="37"/>
      <c r="K650" s="37"/>
      <c r="L650" s="40"/>
      <c r="M650" s="203"/>
      <c r="N650" s="204"/>
      <c r="O650" s="72"/>
      <c r="P650" s="72"/>
      <c r="Q650" s="72"/>
      <c r="R650" s="72"/>
      <c r="S650" s="72"/>
      <c r="T650" s="73"/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T650" s="18" t="s">
        <v>154</v>
      </c>
      <c r="AU650" s="18" t="s">
        <v>83</v>
      </c>
    </row>
    <row r="651" spans="1:65" s="2" customFormat="1" ht="11.25">
      <c r="A651" s="35"/>
      <c r="B651" s="36"/>
      <c r="C651" s="37"/>
      <c r="D651" s="205" t="s">
        <v>155</v>
      </c>
      <c r="E651" s="37"/>
      <c r="F651" s="206" t="s">
        <v>1117</v>
      </c>
      <c r="G651" s="37"/>
      <c r="H651" s="37"/>
      <c r="I651" s="202"/>
      <c r="J651" s="37"/>
      <c r="K651" s="37"/>
      <c r="L651" s="40"/>
      <c r="M651" s="203"/>
      <c r="N651" s="204"/>
      <c r="O651" s="72"/>
      <c r="P651" s="72"/>
      <c r="Q651" s="72"/>
      <c r="R651" s="72"/>
      <c r="S651" s="72"/>
      <c r="T651" s="73"/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T651" s="18" t="s">
        <v>155</v>
      </c>
      <c r="AU651" s="18" t="s">
        <v>83</v>
      </c>
    </row>
    <row r="652" spans="1:65" s="2" customFormat="1" ht="33" customHeight="1">
      <c r="A652" s="35"/>
      <c r="B652" s="36"/>
      <c r="C652" s="187" t="s">
        <v>837</v>
      </c>
      <c r="D652" s="187" t="s">
        <v>148</v>
      </c>
      <c r="E652" s="188" t="s">
        <v>1118</v>
      </c>
      <c r="F652" s="189" t="s">
        <v>1119</v>
      </c>
      <c r="G652" s="190" t="s">
        <v>937</v>
      </c>
      <c r="H652" s="191">
        <v>1</v>
      </c>
      <c r="I652" s="192"/>
      <c r="J652" s="193">
        <f>ROUND(I652*H652,2)</f>
        <v>0</v>
      </c>
      <c r="K652" s="189" t="s">
        <v>152</v>
      </c>
      <c r="L652" s="40"/>
      <c r="M652" s="194" t="s">
        <v>1</v>
      </c>
      <c r="N652" s="195" t="s">
        <v>38</v>
      </c>
      <c r="O652" s="72"/>
      <c r="P652" s="196">
        <f>O652*H652</f>
        <v>0</v>
      </c>
      <c r="Q652" s="196">
        <v>0</v>
      </c>
      <c r="R652" s="196">
        <f>Q652*H652</f>
        <v>0</v>
      </c>
      <c r="S652" s="196">
        <v>0</v>
      </c>
      <c r="T652" s="197">
        <f>S652*H652</f>
        <v>0</v>
      </c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R652" s="198" t="s">
        <v>199</v>
      </c>
      <c r="AT652" s="198" t="s">
        <v>148</v>
      </c>
      <c r="AU652" s="198" t="s">
        <v>83</v>
      </c>
      <c r="AY652" s="18" t="s">
        <v>146</v>
      </c>
      <c r="BE652" s="199">
        <f>IF(N652="základní",J652,0)</f>
        <v>0</v>
      </c>
      <c r="BF652" s="199">
        <f>IF(N652="snížená",J652,0)</f>
        <v>0</v>
      </c>
      <c r="BG652" s="199">
        <f>IF(N652="zákl. přenesená",J652,0)</f>
        <v>0</v>
      </c>
      <c r="BH652" s="199">
        <f>IF(N652="sníž. přenesená",J652,0)</f>
        <v>0</v>
      </c>
      <c r="BI652" s="199">
        <f>IF(N652="nulová",J652,0)</f>
        <v>0</v>
      </c>
      <c r="BJ652" s="18" t="s">
        <v>81</v>
      </c>
      <c r="BK652" s="199">
        <f>ROUND(I652*H652,2)</f>
        <v>0</v>
      </c>
      <c r="BL652" s="18" t="s">
        <v>199</v>
      </c>
      <c r="BM652" s="198" t="s">
        <v>1120</v>
      </c>
    </row>
    <row r="653" spans="1:65" s="2" customFormat="1" ht="19.5">
      <c r="A653" s="35"/>
      <c r="B653" s="36"/>
      <c r="C653" s="37"/>
      <c r="D653" s="200" t="s">
        <v>154</v>
      </c>
      <c r="E653" s="37"/>
      <c r="F653" s="201" t="s">
        <v>1119</v>
      </c>
      <c r="G653" s="37"/>
      <c r="H653" s="37"/>
      <c r="I653" s="202"/>
      <c r="J653" s="37"/>
      <c r="K653" s="37"/>
      <c r="L653" s="40"/>
      <c r="M653" s="203"/>
      <c r="N653" s="204"/>
      <c r="O653" s="72"/>
      <c r="P653" s="72"/>
      <c r="Q653" s="72"/>
      <c r="R653" s="72"/>
      <c r="S653" s="72"/>
      <c r="T653" s="73"/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T653" s="18" t="s">
        <v>154</v>
      </c>
      <c r="AU653" s="18" t="s">
        <v>83</v>
      </c>
    </row>
    <row r="654" spans="1:65" s="2" customFormat="1" ht="11.25">
      <c r="A654" s="35"/>
      <c r="B654" s="36"/>
      <c r="C654" s="37"/>
      <c r="D654" s="205" t="s">
        <v>155</v>
      </c>
      <c r="E654" s="37"/>
      <c r="F654" s="206" t="s">
        <v>1121</v>
      </c>
      <c r="G654" s="37"/>
      <c r="H654" s="37"/>
      <c r="I654" s="202"/>
      <c r="J654" s="37"/>
      <c r="K654" s="37"/>
      <c r="L654" s="40"/>
      <c r="M654" s="203"/>
      <c r="N654" s="204"/>
      <c r="O654" s="72"/>
      <c r="P654" s="72"/>
      <c r="Q654" s="72"/>
      <c r="R654" s="72"/>
      <c r="S654" s="72"/>
      <c r="T654" s="73"/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T654" s="18" t="s">
        <v>155</v>
      </c>
      <c r="AU654" s="18" t="s">
        <v>83</v>
      </c>
    </row>
    <row r="655" spans="1:65" s="2" customFormat="1" ht="33" customHeight="1">
      <c r="A655" s="35"/>
      <c r="B655" s="36"/>
      <c r="C655" s="187" t="s">
        <v>1122</v>
      </c>
      <c r="D655" s="187" t="s">
        <v>148</v>
      </c>
      <c r="E655" s="188" t="s">
        <v>1123</v>
      </c>
      <c r="F655" s="189" t="s">
        <v>1124</v>
      </c>
      <c r="G655" s="190" t="s">
        <v>937</v>
      </c>
      <c r="H655" s="191">
        <v>2</v>
      </c>
      <c r="I655" s="192"/>
      <c r="J655" s="193">
        <f>ROUND(I655*H655,2)</f>
        <v>0</v>
      </c>
      <c r="K655" s="189" t="s">
        <v>152</v>
      </c>
      <c r="L655" s="40"/>
      <c r="M655" s="194" t="s">
        <v>1</v>
      </c>
      <c r="N655" s="195" t="s">
        <v>38</v>
      </c>
      <c r="O655" s="72"/>
      <c r="P655" s="196">
        <f>O655*H655</f>
        <v>0</v>
      </c>
      <c r="Q655" s="196">
        <v>0</v>
      </c>
      <c r="R655" s="196">
        <f>Q655*H655</f>
        <v>0</v>
      </c>
      <c r="S655" s="196">
        <v>0</v>
      </c>
      <c r="T655" s="197">
        <f>S655*H655</f>
        <v>0</v>
      </c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R655" s="198" t="s">
        <v>199</v>
      </c>
      <c r="AT655" s="198" t="s">
        <v>148</v>
      </c>
      <c r="AU655" s="198" t="s">
        <v>83</v>
      </c>
      <c r="AY655" s="18" t="s">
        <v>146</v>
      </c>
      <c r="BE655" s="199">
        <f>IF(N655="základní",J655,0)</f>
        <v>0</v>
      </c>
      <c r="BF655" s="199">
        <f>IF(N655="snížená",J655,0)</f>
        <v>0</v>
      </c>
      <c r="BG655" s="199">
        <f>IF(N655="zákl. přenesená",J655,0)</f>
        <v>0</v>
      </c>
      <c r="BH655" s="199">
        <f>IF(N655="sníž. přenesená",J655,0)</f>
        <v>0</v>
      </c>
      <c r="BI655" s="199">
        <f>IF(N655="nulová",J655,0)</f>
        <v>0</v>
      </c>
      <c r="BJ655" s="18" t="s">
        <v>81</v>
      </c>
      <c r="BK655" s="199">
        <f>ROUND(I655*H655,2)</f>
        <v>0</v>
      </c>
      <c r="BL655" s="18" t="s">
        <v>199</v>
      </c>
      <c r="BM655" s="198" t="s">
        <v>1125</v>
      </c>
    </row>
    <row r="656" spans="1:65" s="2" customFormat="1" ht="19.5">
      <c r="A656" s="35"/>
      <c r="B656" s="36"/>
      <c r="C656" s="37"/>
      <c r="D656" s="200" t="s">
        <v>154</v>
      </c>
      <c r="E656" s="37"/>
      <c r="F656" s="201" t="s">
        <v>1124</v>
      </c>
      <c r="G656" s="37"/>
      <c r="H656" s="37"/>
      <c r="I656" s="202"/>
      <c r="J656" s="37"/>
      <c r="K656" s="37"/>
      <c r="L656" s="40"/>
      <c r="M656" s="203"/>
      <c r="N656" s="204"/>
      <c r="O656" s="72"/>
      <c r="P656" s="72"/>
      <c r="Q656" s="72"/>
      <c r="R656" s="72"/>
      <c r="S656" s="72"/>
      <c r="T656" s="73"/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T656" s="18" t="s">
        <v>154</v>
      </c>
      <c r="AU656" s="18" t="s">
        <v>83</v>
      </c>
    </row>
    <row r="657" spans="1:65" s="2" customFormat="1" ht="11.25">
      <c r="A657" s="35"/>
      <c r="B657" s="36"/>
      <c r="C657" s="37"/>
      <c r="D657" s="205" t="s">
        <v>155</v>
      </c>
      <c r="E657" s="37"/>
      <c r="F657" s="206" t="s">
        <v>1126</v>
      </c>
      <c r="G657" s="37"/>
      <c r="H657" s="37"/>
      <c r="I657" s="202"/>
      <c r="J657" s="37"/>
      <c r="K657" s="37"/>
      <c r="L657" s="40"/>
      <c r="M657" s="203"/>
      <c r="N657" s="204"/>
      <c r="O657" s="72"/>
      <c r="P657" s="72"/>
      <c r="Q657" s="72"/>
      <c r="R657" s="72"/>
      <c r="S657" s="72"/>
      <c r="T657" s="73"/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T657" s="18" t="s">
        <v>155</v>
      </c>
      <c r="AU657" s="18" t="s">
        <v>83</v>
      </c>
    </row>
    <row r="658" spans="1:65" s="2" customFormat="1" ht="24.2" customHeight="1">
      <c r="A658" s="35"/>
      <c r="B658" s="36"/>
      <c r="C658" s="187" t="s">
        <v>842</v>
      </c>
      <c r="D658" s="187" t="s">
        <v>148</v>
      </c>
      <c r="E658" s="188" t="s">
        <v>1127</v>
      </c>
      <c r="F658" s="189" t="s">
        <v>1128</v>
      </c>
      <c r="G658" s="190" t="s">
        <v>860</v>
      </c>
      <c r="H658" s="253"/>
      <c r="I658" s="192"/>
      <c r="J658" s="193">
        <f>ROUND(I658*H658,2)</f>
        <v>0</v>
      </c>
      <c r="K658" s="189" t="s">
        <v>152</v>
      </c>
      <c r="L658" s="40"/>
      <c r="M658" s="194" t="s">
        <v>1</v>
      </c>
      <c r="N658" s="195" t="s">
        <v>38</v>
      </c>
      <c r="O658" s="72"/>
      <c r="P658" s="196">
        <f>O658*H658</f>
        <v>0</v>
      </c>
      <c r="Q658" s="196">
        <v>0</v>
      </c>
      <c r="R658" s="196">
        <f>Q658*H658</f>
        <v>0</v>
      </c>
      <c r="S658" s="196">
        <v>0</v>
      </c>
      <c r="T658" s="197">
        <f>S658*H658</f>
        <v>0</v>
      </c>
      <c r="U658" s="35"/>
      <c r="V658" s="35"/>
      <c r="W658" s="35"/>
      <c r="X658" s="35"/>
      <c r="Y658" s="35"/>
      <c r="Z658" s="35"/>
      <c r="AA658" s="35"/>
      <c r="AB658" s="35"/>
      <c r="AC658" s="35"/>
      <c r="AD658" s="35"/>
      <c r="AE658" s="35"/>
      <c r="AR658" s="198" t="s">
        <v>199</v>
      </c>
      <c r="AT658" s="198" t="s">
        <v>148</v>
      </c>
      <c r="AU658" s="198" t="s">
        <v>83</v>
      </c>
      <c r="AY658" s="18" t="s">
        <v>146</v>
      </c>
      <c r="BE658" s="199">
        <f>IF(N658="základní",J658,0)</f>
        <v>0</v>
      </c>
      <c r="BF658" s="199">
        <f>IF(N658="snížená",J658,0)</f>
        <v>0</v>
      </c>
      <c r="BG658" s="199">
        <f>IF(N658="zákl. přenesená",J658,0)</f>
        <v>0</v>
      </c>
      <c r="BH658" s="199">
        <f>IF(N658="sníž. přenesená",J658,0)</f>
        <v>0</v>
      </c>
      <c r="BI658" s="199">
        <f>IF(N658="nulová",J658,0)</f>
        <v>0</v>
      </c>
      <c r="BJ658" s="18" t="s">
        <v>81</v>
      </c>
      <c r="BK658" s="199">
        <f>ROUND(I658*H658,2)</f>
        <v>0</v>
      </c>
      <c r="BL658" s="18" t="s">
        <v>199</v>
      </c>
      <c r="BM658" s="198" t="s">
        <v>1129</v>
      </c>
    </row>
    <row r="659" spans="1:65" s="2" customFormat="1" ht="19.5">
      <c r="A659" s="35"/>
      <c r="B659" s="36"/>
      <c r="C659" s="37"/>
      <c r="D659" s="200" t="s">
        <v>154</v>
      </c>
      <c r="E659" s="37"/>
      <c r="F659" s="201" t="s">
        <v>1128</v>
      </c>
      <c r="G659" s="37"/>
      <c r="H659" s="37"/>
      <c r="I659" s="202"/>
      <c r="J659" s="37"/>
      <c r="K659" s="37"/>
      <c r="L659" s="40"/>
      <c r="M659" s="203"/>
      <c r="N659" s="204"/>
      <c r="O659" s="72"/>
      <c r="P659" s="72"/>
      <c r="Q659" s="72"/>
      <c r="R659" s="72"/>
      <c r="S659" s="72"/>
      <c r="T659" s="73"/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T659" s="18" t="s">
        <v>154</v>
      </c>
      <c r="AU659" s="18" t="s">
        <v>83</v>
      </c>
    </row>
    <row r="660" spans="1:65" s="2" customFormat="1" ht="11.25">
      <c r="A660" s="35"/>
      <c r="B660" s="36"/>
      <c r="C660" s="37"/>
      <c r="D660" s="205" t="s">
        <v>155</v>
      </c>
      <c r="E660" s="37"/>
      <c r="F660" s="206" t="s">
        <v>1130</v>
      </c>
      <c r="G660" s="37"/>
      <c r="H660" s="37"/>
      <c r="I660" s="202"/>
      <c r="J660" s="37"/>
      <c r="K660" s="37"/>
      <c r="L660" s="40"/>
      <c r="M660" s="203"/>
      <c r="N660" s="204"/>
      <c r="O660" s="72"/>
      <c r="P660" s="72"/>
      <c r="Q660" s="72"/>
      <c r="R660" s="72"/>
      <c r="S660" s="72"/>
      <c r="T660" s="73"/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T660" s="18" t="s">
        <v>155</v>
      </c>
      <c r="AU660" s="18" t="s">
        <v>83</v>
      </c>
    </row>
    <row r="661" spans="1:65" s="12" customFormat="1" ht="22.9" customHeight="1">
      <c r="B661" s="171"/>
      <c r="C661" s="172"/>
      <c r="D661" s="173" t="s">
        <v>72</v>
      </c>
      <c r="E661" s="185" t="s">
        <v>1131</v>
      </c>
      <c r="F661" s="185" t="s">
        <v>1132</v>
      </c>
      <c r="G661" s="172"/>
      <c r="H661" s="172"/>
      <c r="I661" s="175"/>
      <c r="J661" s="186">
        <f>BK661</f>
        <v>0</v>
      </c>
      <c r="K661" s="172"/>
      <c r="L661" s="177"/>
      <c r="M661" s="178"/>
      <c r="N661" s="179"/>
      <c r="O661" s="179"/>
      <c r="P661" s="180">
        <f>SUM(P662:P678)</f>
        <v>0</v>
      </c>
      <c r="Q661" s="179"/>
      <c r="R661" s="180">
        <f>SUM(R662:R678)</f>
        <v>0</v>
      </c>
      <c r="S661" s="179"/>
      <c r="T661" s="181">
        <f>SUM(T662:T678)</f>
        <v>0</v>
      </c>
      <c r="AR661" s="182" t="s">
        <v>83</v>
      </c>
      <c r="AT661" s="183" t="s">
        <v>72</v>
      </c>
      <c r="AU661" s="183" t="s">
        <v>81</v>
      </c>
      <c r="AY661" s="182" t="s">
        <v>146</v>
      </c>
      <c r="BK661" s="184">
        <f>SUM(BK662:BK678)</f>
        <v>0</v>
      </c>
    </row>
    <row r="662" spans="1:65" s="2" customFormat="1" ht="24.2" customHeight="1">
      <c r="A662" s="35"/>
      <c r="B662" s="36"/>
      <c r="C662" s="187" t="s">
        <v>1133</v>
      </c>
      <c r="D662" s="187" t="s">
        <v>148</v>
      </c>
      <c r="E662" s="188" t="s">
        <v>1134</v>
      </c>
      <c r="F662" s="189" t="s">
        <v>1135</v>
      </c>
      <c r="G662" s="190" t="s">
        <v>320</v>
      </c>
      <c r="H662" s="191">
        <v>16</v>
      </c>
      <c r="I662" s="192"/>
      <c r="J662" s="193">
        <f>ROUND(I662*H662,2)</f>
        <v>0</v>
      </c>
      <c r="K662" s="189" t="s">
        <v>152</v>
      </c>
      <c r="L662" s="40"/>
      <c r="M662" s="194" t="s">
        <v>1</v>
      </c>
      <c r="N662" s="195" t="s">
        <v>38</v>
      </c>
      <c r="O662" s="72"/>
      <c r="P662" s="196">
        <f>O662*H662</f>
        <v>0</v>
      </c>
      <c r="Q662" s="196">
        <v>0</v>
      </c>
      <c r="R662" s="196">
        <f>Q662*H662</f>
        <v>0</v>
      </c>
      <c r="S662" s="196">
        <v>0</v>
      </c>
      <c r="T662" s="197">
        <f>S662*H662</f>
        <v>0</v>
      </c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R662" s="198" t="s">
        <v>199</v>
      </c>
      <c r="AT662" s="198" t="s">
        <v>148</v>
      </c>
      <c r="AU662" s="198" t="s">
        <v>83</v>
      </c>
      <c r="AY662" s="18" t="s">
        <v>146</v>
      </c>
      <c r="BE662" s="199">
        <f>IF(N662="základní",J662,0)</f>
        <v>0</v>
      </c>
      <c r="BF662" s="199">
        <f>IF(N662="snížená",J662,0)</f>
        <v>0</v>
      </c>
      <c r="BG662" s="199">
        <f>IF(N662="zákl. přenesená",J662,0)</f>
        <v>0</v>
      </c>
      <c r="BH662" s="199">
        <f>IF(N662="sníž. přenesená",J662,0)</f>
        <v>0</v>
      </c>
      <c r="BI662" s="199">
        <f>IF(N662="nulová",J662,0)</f>
        <v>0</v>
      </c>
      <c r="BJ662" s="18" t="s">
        <v>81</v>
      </c>
      <c r="BK662" s="199">
        <f>ROUND(I662*H662,2)</f>
        <v>0</v>
      </c>
      <c r="BL662" s="18" t="s">
        <v>199</v>
      </c>
      <c r="BM662" s="198" t="s">
        <v>1136</v>
      </c>
    </row>
    <row r="663" spans="1:65" s="2" customFormat="1" ht="11.25">
      <c r="A663" s="35"/>
      <c r="B663" s="36"/>
      <c r="C663" s="37"/>
      <c r="D663" s="200" t="s">
        <v>154</v>
      </c>
      <c r="E663" s="37"/>
      <c r="F663" s="201" t="s">
        <v>1135</v>
      </c>
      <c r="G663" s="37"/>
      <c r="H663" s="37"/>
      <c r="I663" s="202"/>
      <c r="J663" s="37"/>
      <c r="K663" s="37"/>
      <c r="L663" s="40"/>
      <c r="M663" s="203"/>
      <c r="N663" s="204"/>
      <c r="O663" s="72"/>
      <c r="P663" s="72"/>
      <c r="Q663" s="72"/>
      <c r="R663" s="72"/>
      <c r="S663" s="72"/>
      <c r="T663" s="73"/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T663" s="18" t="s">
        <v>154</v>
      </c>
      <c r="AU663" s="18" t="s">
        <v>83</v>
      </c>
    </row>
    <row r="664" spans="1:65" s="2" customFormat="1" ht="11.25">
      <c r="A664" s="35"/>
      <c r="B664" s="36"/>
      <c r="C664" s="37"/>
      <c r="D664" s="205" t="s">
        <v>155</v>
      </c>
      <c r="E664" s="37"/>
      <c r="F664" s="206" t="s">
        <v>1137</v>
      </c>
      <c r="G664" s="37"/>
      <c r="H664" s="37"/>
      <c r="I664" s="202"/>
      <c r="J664" s="37"/>
      <c r="K664" s="37"/>
      <c r="L664" s="40"/>
      <c r="M664" s="203"/>
      <c r="N664" s="204"/>
      <c r="O664" s="72"/>
      <c r="P664" s="72"/>
      <c r="Q664" s="72"/>
      <c r="R664" s="72"/>
      <c r="S664" s="72"/>
      <c r="T664" s="73"/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T664" s="18" t="s">
        <v>155</v>
      </c>
      <c r="AU664" s="18" t="s">
        <v>83</v>
      </c>
    </row>
    <row r="665" spans="1:65" s="14" customFormat="1" ht="11.25">
      <c r="B665" s="217"/>
      <c r="C665" s="218"/>
      <c r="D665" s="200" t="s">
        <v>157</v>
      </c>
      <c r="E665" s="219" t="s">
        <v>1</v>
      </c>
      <c r="F665" s="220" t="s">
        <v>1138</v>
      </c>
      <c r="G665" s="218"/>
      <c r="H665" s="221">
        <v>16</v>
      </c>
      <c r="I665" s="222"/>
      <c r="J665" s="218"/>
      <c r="K665" s="218"/>
      <c r="L665" s="223"/>
      <c r="M665" s="224"/>
      <c r="N665" s="225"/>
      <c r="O665" s="225"/>
      <c r="P665" s="225"/>
      <c r="Q665" s="225"/>
      <c r="R665" s="225"/>
      <c r="S665" s="225"/>
      <c r="T665" s="226"/>
      <c r="AT665" s="227" t="s">
        <v>157</v>
      </c>
      <c r="AU665" s="227" t="s">
        <v>83</v>
      </c>
      <c r="AV665" s="14" t="s">
        <v>83</v>
      </c>
      <c r="AW665" s="14" t="s">
        <v>30</v>
      </c>
      <c r="AX665" s="14" t="s">
        <v>73</v>
      </c>
      <c r="AY665" s="227" t="s">
        <v>146</v>
      </c>
    </row>
    <row r="666" spans="1:65" s="15" customFormat="1" ht="11.25">
      <c r="B666" s="228"/>
      <c r="C666" s="229"/>
      <c r="D666" s="200" t="s">
        <v>157</v>
      </c>
      <c r="E666" s="230" t="s">
        <v>1</v>
      </c>
      <c r="F666" s="231" t="s">
        <v>160</v>
      </c>
      <c r="G666" s="229"/>
      <c r="H666" s="232">
        <v>16</v>
      </c>
      <c r="I666" s="233"/>
      <c r="J666" s="229"/>
      <c r="K666" s="229"/>
      <c r="L666" s="234"/>
      <c r="M666" s="235"/>
      <c r="N666" s="236"/>
      <c r="O666" s="236"/>
      <c r="P666" s="236"/>
      <c r="Q666" s="236"/>
      <c r="R666" s="236"/>
      <c r="S666" s="236"/>
      <c r="T666" s="237"/>
      <c r="AT666" s="238" t="s">
        <v>157</v>
      </c>
      <c r="AU666" s="238" t="s">
        <v>83</v>
      </c>
      <c r="AV666" s="15" t="s">
        <v>153</v>
      </c>
      <c r="AW666" s="15" t="s">
        <v>30</v>
      </c>
      <c r="AX666" s="15" t="s">
        <v>81</v>
      </c>
      <c r="AY666" s="238" t="s">
        <v>146</v>
      </c>
    </row>
    <row r="667" spans="1:65" s="2" customFormat="1" ht="24.2" customHeight="1">
      <c r="A667" s="35"/>
      <c r="B667" s="36"/>
      <c r="C667" s="187" t="s">
        <v>846</v>
      </c>
      <c r="D667" s="187" t="s">
        <v>148</v>
      </c>
      <c r="E667" s="188" t="s">
        <v>1139</v>
      </c>
      <c r="F667" s="189" t="s">
        <v>1140</v>
      </c>
      <c r="G667" s="190" t="s">
        <v>327</v>
      </c>
      <c r="H667" s="191">
        <v>2</v>
      </c>
      <c r="I667" s="192"/>
      <c r="J667" s="193">
        <f>ROUND(I667*H667,2)</f>
        <v>0</v>
      </c>
      <c r="K667" s="189" t="s">
        <v>152</v>
      </c>
      <c r="L667" s="40"/>
      <c r="M667" s="194" t="s">
        <v>1</v>
      </c>
      <c r="N667" s="195" t="s">
        <v>38</v>
      </c>
      <c r="O667" s="72"/>
      <c r="P667" s="196">
        <f>O667*H667</f>
        <v>0</v>
      </c>
      <c r="Q667" s="196">
        <v>0</v>
      </c>
      <c r="R667" s="196">
        <f>Q667*H667</f>
        <v>0</v>
      </c>
      <c r="S667" s="196">
        <v>0</v>
      </c>
      <c r="T667" s="197">
        <f>S667*H667</f>
        <v>0</v>
      </c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R667" s="198" t="s">
        <v>199</v>
      </c>
      <c r="AT667" s="198" t="s">
        <v>148</v>
      </c>
      <c r="AU667" s="198" t="s">
        <v>83</v>
      </c>
      <c r="AY667" s="18" t="s">
        <v>146</v>
      </c>
      <c r="BE667" s="199">
        <f>IF(N667="základní",J667,0)</f>
        <v>0</v>
      </c>
      <c r="BF667" s="199">
        <f>IF(N667="snížená",J667,0)</f>
        <v>0</v>
      </c>
      <c r="BG667" s="199">
        <f>IF(N667="zákl. přenesená",J667,0)</f>
        <v>0</v>
      </c>
      <c r="BH667" s="199">
        <f>IF(N667="sníž. přenesená",J667,0)</f>
        <v>0</v>
      </c>
      <c r="BI667" s="199">
        <f>IF(N667="nulová",J667,0)</f>
        <v>0</v>
      </c>
      <c r="BJ667" s="18" t="s">
        <v>81</v>
      </c>
      <c r="BK667" s="199">
        <f>ROUND(I667*H667,2)</f>
        <v>0</v>
      </c>
      <c r="BL667" s="18" t="s">
        <v>199</v>
      </c>
      <c r="BM667" s="198" t="s">
        <v>1141</v>
      </c>
    </row>
    <row r="668" spans="1:65" s="2" customFormat="1" ht="19.5">
      <c r="A668" s="35"/>
      <c r="B668" s="36"/>
      <c r="C668" s="37"/>
      <c r="D668" s="200" t="s">
        <v>154</v>
      </c>
      <c r="E668" s="37"/>
      <c r="F668" s="201" t="s">
        <v>1140</v>
      </c>
      <c r="G668" s="37"/>
      <c r="H668" s="37"/>
      <c r="I668" s="202"/>
      <c r="J668" s="37"/>
      <c r="K668" s="37"/>
      <c r="L668" s="40"/>
      <c r="M668" s="203"/>
      <c r="N668" s="204"/>
      <c r="O668" s="72"/>
      <c r="P668" s="72"/>
      <c r="Q668" s="72"/>
      <c r="R668" s="72"/>
      <c r="S668" s="72"/>
      <c r="T668" s="73"/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  <c r="AT668" s="18" t="s">
        <v>154</v>
      </c>
      <c r="AU668" s="18" t="s">
        <v>83</v>
      </c>
    </row>
    <row r="669" spans="1:65" s="2" customFormat="1" ht="11.25">
      <c r="A669" s="35"/>
      <c r="B669" s="36"/>
      <c r="C669" s="37"/>
      <c r="D669" s="205" t="s">
        <v>155</v>
      </c>
      <c r="E669" s="37"/>
      <c r="F669" s="206" t="s">
        <v>1142</v>
      </c>
      <c r="G669" s="37"/>
      <c r="H669" s="37"/>
      <c r="I669" s="202"/>
      <c r="J669" s="37"/>
      <c r="K669" s="37"/>
      <c r="L669" s="40"/>
      <c r="M669" s="203"/>
      <c r="N669" s="204"/>
      <c r="O669" s="72"/>
      <c r="P669" s="72"/>
      <c r="Q669" s="72"/>
      <c r="R669" s="72"/>
      <c r="S669" s="72"/>
      <c r="T669" s="73"/>
      <c r="U669" s="35"/>
      <c r="V669" s="35"/>
      <c r="W669" s="35"/>
      <c r="X669" s="35"/>
      <c r="Y669" s="35"/>
      <c r="Z669" s="35"/>
      <c r="AA669" s="35"/>
      <c r="AB669" s="35"/>
      <c r="AC669" s="35"/>
      <c r="AD669" s="35"/>
      <c r="AE669" s="35"/>
      <c r="AT669" s="18" t="s">
        <v>155</v>
      </c>
      <c r="AU669" s="18" t="s">
        <v>83</v>
      </c>
    </row>
    <row r="670" spans="1:65" s="2" customFormat="1" ht="16.5" customHeight="1">
      <c r="A670" s="35"/>
      <c r="B670" s="36"/>
      <c r="C670" s="187" t="s">
        <v>1143</v>
      </c>
      <c r="D670" s="187" t="s">
        <v>148</v>
      </c>
      <c r="E670" s="188" t="s">
        <v>1144</v>
      </c>
      <c r="F670" s="189" t="s">
        <v>1145</v>
      </c>
      <c r="G670" s="190" t="s">
        <v>320</v>
      </c>
      <c r="H670" s="191">
        <v>16</v>
      </c>
      <c r="I670" s="192"/>
      <c r="J670" s="193">
        <f>ROUND(I670*H670,2)</f>
        <v>0</v>
      </c>
      <c r="K670" s="189" t="s">
        <v>152</v>
      </c>
      <c r="L670" s="40"/>
      <c r="M670" s="194" t="s">
        <v>1</v>
      </c>
      <c r="N670" s="195" t="s">
        <v>38</v>
      </c>
      <c r="O670" s="72"/>
      <c r="P670" s="196">
        <f>O670*H670</f>
        <v>0</v>
      </c>
      <c r="Q670" s="196">
        <v>0</v>
      </c>
      <c r="R670" s="196">
        <f>Q670*H670</f>
        <v>0</v>
      </c>
      <c r="S670" s="196">
        <v>0</v>
      </c>
      <c r="T670" s="197">
        <f>S670*H670</f>
        <v>0</v>
      </c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R670" s="198" t="s">
        <v>199</v>
      </c>
      <c r="AT670" s="198" t="s">
        <v>148</v>
      </c>
      <c r="AU670" s="198" t="s">
        <v>83</v>
      </c>
      <c r="AY670" s="18" t="s">
        <v>146</v>
      </c>
      <c r="BE670" s="199">
        <f>IF(N670="základní",J670,0)</f>
        <v>0</v>
      </c>
      <c r="BF670" s="199">
        <f>IF(N670="snížená",J670,0)</f>
        <v>0</v>
      </c>
      <c r="BG670" s="199">
        <f>IF(N670="zákl. přenesená",J670,0)</f>
        <v>0</v>
      </c>
      <c r="BH670" s="199">
        <f>IF(N670="sníž. přenesená",J670,0)</f>
        <v>0</v>
      </c>
      <c r="BI670" s="199">
        <f>IF(N670="nulová",J670,0)</f>
        <v>0</v>
      </c>
      <c r="BJ670" s="18" t="s">
        <v>81</v>
      </c>
      <c r="BK670" s="199">
        <f>ROUND(I670*H670,2)</f>
        <v>0</v>
      </c>
      <c r="BL670" s="18" t="s">
        <v>199</v>
      </c>
      <c r="BM670" s="198" t="s">
        <v>1146</v>
      </c>
    </row>
    <row r="671" spans="1:65" s="2" customFormat="1" ht="11.25">
      <c r="A671" s="35"/>
      <c r="B671" s="36"/>
      <c r="C671" s="37"/>
      <c r="D671" s="200" t="s">
        <v>154</v>
      </c>
      <c r="E671" s="37"/>
      <c r="F671" s="201" t="s">
        <v>1145</v>
      </c>
      <c r="G671" s="37"/>
      <c r="H671" s="37"/>
      <c r="I671" s="202"/>
      <c r="J671" s="37"/>
      <c r="K671" s="37"/>
      <c r="L671" s="40"/>
      <c r="M671" s="203"/>
      <c r="N671" s="204"/>
      <c r="O671" s="72"/>
      <c r="P671" s="72"/>
      <c r="Q671" s="72"/>
      <c r="R671" s="72"/>
      <c r="S671" s="72"/>
      <c r="T671" s="73"/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T671" s="18" t="s">
        <v>154</v>
      </c>
      <c r="AU671" s="18" t="s">
        <v>83</v>
      </c>
    </row>
    <row r="672" spans="1:65" s="2" customFormat="1" ht="11.25">
      <c r="A672" s="35"/>
      <c r="B672" s="36"/>
      <c r="C672" s="37"/>
      <c r="D672" s="205" t="s">
        <v>155</v>
      </c>
      <c r="E672" s="37"/>
      <c r="F672" s="206" t="s">
        <v>1147</v>
      </c>
      <c r="G672" s="37"/>
      <c r="H672" s="37"/>
      <c r="I672" s="202"/>
      <c r="J672" s="37"/>
      <c r="K672" s="37"/>
      <c r="L672" s="40"/>
      <c r="M672" s="203"/>
      <c r="N672" s="204"/>
      <c r="O672" s="72"/>
      <c r="P672" s="72"/>
      <c r="Q672" s="72"/>
      <c r="R672" s="72"/>
      <c r="S672" s="72"/>
      <c r="T672" s="73"/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T672" s="18" t="s">
        <v>155</v>
      </c>
      <c r="AU672" s="18" t="s">
        <v>83</v>
      </c>
    </row>
    <row r="673" spans="1:65" s="2" customFormat="1" ht="33" customHeight="1">
      <c r="A673" s="35"/>
      <c r="B673" s="36"/>
      <c r="C673" s="187" t="s">
        <v>851</v>
      </c>
      <c r="D673" s="187" t="s">
        <v>148</v>
      </c>
      <c r="E673" s="188" t="s">
        <v>1148</v>
      </c>
      <c r="F673" s="189" t="s">
        <v>1149</v>
      </c>
      <c r="G673" s="190" t="s">
        <v>320</v>
      </c>
      <c r="H673" s="191">
        <v>12</v>
      </c>
      <c r="I673" s="192"/>
      <c r="J673" s="193">
        <f>ROUND(I673*H673,2)</f>
        <v>0</v>
      </c>
      <c r="K673" s="189" t="s">
        <v>152</v>
      </c>
      <c r="L673" s="40"/>
      <c r="M673" s="194" t="s">
        <v>1</v>
      </c>
      <c r="N673" s="195" t="s">
        <v>38</v>
      </c>
      <c r="O673" s="72"/>
      <c r="P673" s="196">
        <f>O673*H673</f>
        <v>0</v>
      </c>
      <c r="Q673" s="196">
        <v>0</v>
      </c>
      <c r="R673" s="196">
        <f>Q673*H673</f>
        <v>0</v>
      </c>
      <c r="S673" s="196">
        <v>0</v>
      </c>
      <c r="T673" s="197">
        <f>S673*H673</f>
        <v>0</v>
      </c>
      <c r="U673" s="35"/>
      <c r="V673" s="35"/>
      <c r="W673" s="35"/>
      <c r="X673" s="35"/>
      <c r="Y673" s="35"/>
      <c r="Z673" s="35"/>
      <c r="AA673" s="35"/>
      <c r="AB673" s="35"/>
      <c r="AC673" s="35"/>
      <c r="AD673" s="35"/>
      <c r="AE673" s="35"/>
      <c r="AR673" s="198" t="s">
        <v>199</v>
      </c>
      <c r="AT673" s="198" t="s">
        <v>148</v>
      </c>
      <c r="AU673" s="198" t="s">
        <v>83</v>
      </c>
      <c r="AY673" s="18" t="s">
        <v>146</v>
      </c>
      <c r="BE673" s="199">
        <f>IF(N673="základní",J673,0)</f>
        <v>0</v>
      </c>
      <c r="BF673" s="199">
        <f>IF(N673="snížená",J673,0)</f>
        <v>0</v>
      </c>
      <c r="BG673" s="199">
        <f>IF(N673="zákl. přenesená",J673,0)</f>
        <v>0</v>
      </c>
      <c r="BH673" s="199">
        <f>IF(N673="sníž. přenesená",J673,0)</f>
        <v>0</v>
      </c>
      <c r="BI673" s="199">
        <f>IF(N673="nulová",J673,0)</f>
        <v>0</v>
      </c>
      <c r="BJ673" s="18" t="s">
        <v>81</v>
      </c>
      <c r="BK673" s="199">
        <f>ROUND(I673*H673,2)</f>
        <v>0</v>
      </c>
      <c r="BL673" s="18" t="s">
        <v>199</v>
      </c>
      <c r="BM673" s="198" t="s">
        <v>1150</v>
      </c>
    </row>
    <row r="674" spans="1:65" s="2" customFormat="1" ht="19.5">
      <c r="A674" s="35"/>
      <c r="B674" s="36"/>
      <c r="C674" s="37"/>
      <c r="D674" s="200" t="s">
        <v>154</v>
      </c>
      <c r="E674" s="37"/>
      <c r="F674" s="201" t="s">
        <v>1149</v>
      </c>
      <c r="G674" s="37"/>
      <c r="H674" s="37"/>
      <c r="I674" s="202"/>
      <c r="J674" s="37"/>
      <c r="K674" s="37"/>
      <c r="L674" s="40"/>
      <c r="M674" s="203"/>
      <c r="N674" s="204"/>
      <c r="O674" s="72"/>
      <c r="P674" s="72"/>
      <c r="Q674" s="72"/>
      <c r="R674" s="72"/>
      <c r="S674" s="72"/>
      <c r="T674" s="73"/>
      <c r="U674" s="35"/>
      <c r="V674" s="35"/>
      <c r="W674" s="35"/>
      <c r="X674" s="35"/>
      <c r="Y674" s="35"/>
      <c r="Z674" s="35"/>
      <c r="AA674" s="35"/>
      <c r="AB674" s="35"/>
      <c r="AC674" s="35"/>
      <c r="AD674" s="35"/>
      <c r="AE674" s="35"/>
      <c r="AT674" s="18" t="s">
        <v>154</v>
      </c>
      <c r="AU674" s="18" t="s">
        <v>83</v>
      </c>
    </row>
    <row r="675" spans="1:65" s="2" customFormat="1" ht="11.25">
      <c r="A675" s="35"/>
      <c r="B675" s="36"/>
      <c r="C675" s="37"/>
      <c r="D675" s="205" t="s">
        <v>155</v>
      </c>
      <c r="E675" s="37"/>
      <c r="F675" s="206" t="s">
        <v>1151</v>
      </c>
      <c r="G675" s="37"/>
      <c r="H675" s="37"/>
      <c r="I675" s="202"/>
      <c r="J675" s="37"/>
      <c r="K675" s="37"/>
      <c r="L675" s="40"/>
      <c r="M675" s="203"/>
      <c r="N675" s="204"/>
      <c r="O675" s="72"/>
      <c r="P675" s="72"/>
      <c r="Q675" s="72"/>
      <c r="R675" s="72"/>
      <c r="S675" s="72"/>
      <c r="T675" s="73"/>
      <c r="U675" s="35"/>
      <c r="V675" s="35"/>
      <c r="W675" s="35"/>
      <c r="X675" s="35"/>
      <c r="Y675" s="35"/>
      <c r="Z675" s="35"/>
      <c r="AA675" s="35"/>
      <c r="AB675" s="35"/>
      <c r="AC675" s="35"/>
      <c r="AD675" s="35"/>
      <c r="AE675" s="35"/>
      <c r="AT675" s="18" t="s">
        <v>155</v>
      </c>
      <c r="AU675" s="18" t="s">
        <v>83</v>
      </c>
    </row>
    <row r="676" spans="1:65" s="2" customFormat="1" ht="24.2" customHeight="1">
      <c r="A676" s="35"/>
      <c r="B676" s="36"/>
      <c r="C676" s="187" t="s">
        <v>1152</v>
      </c>
      <c r="D676" s="187" t="s">
        <v>148</v>
      </c>
      <c r="E676" s="188" t="s">
        <v>1153</v>
      </c>
      <c r="F676" s="189" t="s">
        <v>1154</v>
      </c>
      <c r="G676" s="190" t="s">
        <v>860</v>
      </c>
      <c r="H676" s="253"/>
      <c r="I676" s="192"/>
      <c r="J676" s="193">
        <f>ROUND(I676*H676,2)</f>
        <v>0</v>
      </c>
      <c r="K676" s="189" t="s">
        <v>152</v>
      </c>
      <c r="L676" s="40"/>
      <c r="M676" s="194" t="s">
        <v>1</v>
      </c>
      <c r="N676" s="195" t="s">
        <v>38</v>
      </c>
      <c r="O676" s="72"/>
      <c r="P676" s="196">
        <f>O676*H676</f>
        <v>0</v>
      </c>
      <c r="Q676" s="196">
        <v>0</v>
      </c>
      <c r="R676" s="196">
        <f>Q676*H676</f>
        <v>0</v>
      </c>
      <c r="S676" s="196">
        <v>0</v>
      </c>
      <c r="T676" s="197">
        <f>S676*H676</f>
        <v>0</v>
      </c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R676" s="198" t="s">
        <v>199</v>
      </c>
      <c r="AT676" s="198" t="s">
        <v>148</v>
      </c>
      <c r="AU676" s="198" t="s">
        <v>83</v>
      </c>
      <c r="AY676" s="18" t="s">
        <v>146</v>
      </c>
      <c r="BE676" s="199">
        <f>IF(N676="základní",J676,0)</f>
        <v>0</v>
      </c>
      <c r="BF676" s="199">
        <f>IF(N676="snížená",J676,0)</f>
        <v>0</v>
      </c>
      <c r="BG676" s="199">
        <f>IF(N676="zákl. přenesená",J676,0)</f>
        <v>0</v>
      </c>
      <c r="BH676" s="199">
        <f>IF(N676="sníž. přenesená",J676,0)</f>
        <v>0</v>
      </c>
      <c r="BI676" s="199">
        <f>IF(N676="nulová",J676,0)</f>
        <v>0</v>
      </c>
      <c r="BJ676" s="18" t="s">
        <v>81</v>
      </c>
      <c r="BK676" s="199">
        <f>ROUND(I676*H676,2)</f>
        <v>0</v>
      </c>
      <c r="BL676" s="18" t="s">
        <v>199</v>
      </c>
      <c r="BM676" s="198" t="s">
        <v>1155</v>
      </c>
    </row>
    <row r="677" spans="1:65" s="2" customFormat="1" ht="11.25">
      <c r="A677" s="35"/>
      <c r="B677" s="36"/>
      <c r="C677" s="37"/>
      <c r="D677" s="200" t="s">
        <v>154</v>
      </c>
      <c r="E677" s="37"/>
      <c r="F677" s="201" t="s">
        <v>1154</v>
      </c>
      <c r="G677" s="37"/>
      <c r="H677" s="37"/>
      <c r="I677" s="202"/>
      <c r="J677" s="37"/>
      <c r="K677" s="37"/>
      <c r="L677" s="40"/>
      <c r="M677" s="203"/>
      <c r="N677" s="204"/>
      <c r="O677" s="72"/>
      <c r="P677" s="72"/>
      <c r="Q677" s="72"/>
      <c r="R677" s="72"/>
      <c r="S677" s="72"/>
      <c r="T677" s="73"/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T677" s="18" t="s">
        <v>154</v>
      </c>
      <c r="AU677" s="18" t="s">
        <v>83</v>
      </c>
    </row>
    <row r="678" spans="1:65" s="2" customFormat="1" ht="11.25">
      <c r="A678" s="35"/>
      <c r="B678" s="36"/>
      <c r="C678" s="37"/>
      <c r="D678" s="205" t="s">
        <v>155</v>
      </c>
      <c r="E678" s="37"/>
      <c r="F678" s="206" t="s">
        <v>1156</v>
      </c>
      <c r="G678" s="37"/>
      <c r="H678" s="37"/>
      <c r="I678" s="202"/>
      <c r="J678" s="37"/>
      <c r="K678" s="37"/>
      <c r="L678" s="40"/>
      <c r="M678" s="203"/>
      <c r="N678" s="204"/>
      <c r="O678" s="72"/>
      <c r="P678" s="72"/>
      <c r="Q678" s="72"/>
      <c r="R678" s="72"/>
      <c r="S678" s="72"/>
      <c r="T678" s="73"/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T678" s="18" t="s">
        <v>155</v>
      </c>
      <c r="AU678" s="18" t="s">
        <v>83</v>
      </c>
    </row>
    <row r="679" spans="1:65" s="12" customFormat="1" ht="22.9" customHeight="1">
      <c r="B679" s="171"/>
      <c r="C679" s="172"/>
      <c r="D679" s="173" t="s">
        <v>72</v>
      </c>
      <c r="E679" s="185" t="s">
        <v>1157</v>
      </c>
      <c r="F679" s="185" t="s">
        <v>1158</v>
      </c>
      <c r="G679" s="172"/>
      <c r="H679" s="172"/>
      <c r="I679" s="175"/>
      <c r="J679" s="186">
        <f>BK679</f>
        <v>0</v>
      </c>
      <c r="K679" s="172"/>
      <c r="L679" s="177"/>
      <c r="M679" s="178"/>
      <c r="N679" s="179"/>
      <c r="O679" s="179"/>
      <c r="P679" s="180">
        <f>SUM(P680:P706)</f>
        <v>0</v>
      </c>
      <c r="Q679" s="179"/>
      <c r="R679" s="180">
        <f>SUM(R680:R706)</f>
        <v>0</v>
      </c>
      <c r="S679" s="179"/>
      <c r="T679" s="181">
        <f>SUM(T680:T706)</f>
        <v>0</v>
      </c>
      <c r="AR679" s="182" t="s">
        <v>83</v>
      </c>
      <c r="AT679" s="183" t="s">
        <v>72</v>
      </c>
      <c r="AU679" s="183" t="s">
        <v>81</v>
      </c>
      <c r="AY679" s="182" t="s">
        <v>146</v>
      </c>
      <c r="BK679" s="184">
        <f>SUM(BK680:BK706)</f>
        <v>0</v>
      </c>
    </row>
    <row r="680" spans="1:65" s="2" customFormat="1" ht="24.2" customHeight="1">
      <c r="A680" s="35"/>
      <c r="B680" s="36"/>
      <c r="C680" s="187" t="s">
        <v>855</v>
      </c>
      <c r="D680" s="187" t="s">
        <v>148</v>
      </c>
      <c r="E680" s="188" t="s">
        <v>1159</v>
      </c>
      <c r="F680" s="189" t="s">
        <v>1160</v>
      </c>
      <c r="G680" s="190" t="s">
        <v>327</v>
      </c>
      <c r="H680" s="191">
        <v>2</v>
      </c>
      <c r="I680" s="192"/>
      <c r="J680" s="193">
        <f>ROUND(I680*H680,2)</f>
        <v>0</v>
      </c>
      <c r="K680" s="189" t="s">
        <v>152</v>
      </c>
      <c r="L680" s="40"/>
      <c r="M680" s="194" t="s">
        <v>1</v>
      </c>
      <c r="N680" s="195" t="s">
        <v>38</v>
      </c>
      <c r="O680" s="72"/>
      <c r="P680" s="196">
        <f>O680*H680</f>
        <v>0</v>
      </c>
      <c r="Q680" s="196">
        <v>0</v>
      </c>
      <c r="R680" s="196">
        <f>Q680*H680</f>
        <v>0</v>
      </c>
      <c r="S680" s="196">
        <v>0</v>
      </c>
      <c r="T680" s="197">
        <f>S680*H680</f>
        <v>0</v>
      </c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R680" s="198" t="s">
        <v>199</v>
      </c>
      <c r="AT680" s="198" t="s">
        <v>148</v>
      </c>
      <c r="AU680" s="198" t="s">
        <v>83</v>
      </c>
      <c r="AY680" s="18" t="s">
        <v>146</v>
      </c>
      <c r="BE680" s="199">
        <f>IF(N680="základní",J680,0)</f>
        <v>0</v>
      </c>
      <c r="BF680" s="199">
        <f>IF(N680="snížená",J680,0)</f>
        <v>0</v>
      </c>
      <c r="BG680" s="199">
        <f>IF(N680="zákl. přenesená",J680,0)</f>
        <v>0</v>
      </c>
      <c r="BH680" s="199">
        <f>IF(N680="sníž. přenesená",J680,0)</f>
        <v>0</v>
      </c>
      <c r="BI680" s="199">
        <f>IF(N680="nulová",J680,0)</f>
        <v>0</v>
      </c>
      <c r="BJ680" s="18" t="s">
        <v>81</v>
      </c>
      <c r="BK680" s="199">
        <f>ROUND(I680*H680,2)</f>
        <v>0</v>
      </c>
      <c r="BL680" s="18" t="s">
        <v>199</v>
      </c>
      <c r="BM680" s="198" t="s">
        <v>1161</v>
      </c>
    </row>
    <row r="681" spans="1:65" s="2" customFormat="1" ht="11.25">
      <c r="A681" s="35"/>
      <c r="B681" s="36"/>
      <c r="C681" s="37"/>
      <c r="D681" s="200" t="s">
        <v>154</v>
      </c>
      <c r="E681" s="37"/>
      <c r="F681" s="201" t="s">
        <v>1160</v>
      </c>
      <c r="G681" s="37"/>
      <c r="H681" s="37"/>
      <c r="I681" s="202"/>
      <c r="J681" s="37"/>
      <c r="K681" s="37"/>
      <c r="L681" s="40"/>
      <c r="M681" s="203"/>
      <c r="N681" s="204"/>
      <c r="O681" s="72"/>
      <c r="P681" s="72"/>
      <c r="Q681" s="72"/>
      <c r="R681" s="72"/>
      <c r="S681" s="72"/>
      <c r="T681" s="73"/>
      <c r="U681" s="35"/>
      <c r="V681" s="35"/>
      <c r="W681" s="35"/>
      <c r="X681" s="35"/>
      <c r="Y681" s="35"/>
      <c r="Z681" s="35"/>
      <c r="AA681" s="35"/>
      <c r="AB681" s="35"/>
      <c r="AC681" s="35"/>
      <c r="AD681" s="35"/>
      <c r="AE681" s="35"/>
      <c r="AT681" s="18" t="s">
        <v>154</v>
      </c>
      <c r="AU681" s="18" t="s">
        <v>83</v>
      </c>
    </row>
    <row r="682" spans="1:65" s="2" customFormat="1" ht="11.25">
      <c r="A682" s="35"/>
      <c r="B682" s="36"/>
      <c r="C682" s="37"/>
      <c r="D682" s="205" t="s">
        <v>155</v>
      </c>
      <c r="E682" s="37"/>
      <c r="F682" s="206" t="s">
        <v>1162</v>
      </c>
      <c r="G682" s="37"/>
      <c r="H682" s="37"/>
      <c r="I682" s="202"/>
      <c r="J682" s="37"/>
      <c r="K682" s="37"/>
      <c r="L682" s="40"/>
      <c r="M682" s="203"/>
      <c r="N682" s="204"/>
      <c r="O682" s="72"/>
      <c r="P682" s="72"/>
      <c r="Q682" s="72"/>
      <c r="R682" s="72"/>
      <c r="S682" s="72"/>
      <c r="T682" s="73"/>
      <c r="U682" s="35"/>
      <c r="V682" s="35"/>
      <c r="W682" s="35"/>
      <c r="X682" s="35"/>
      <c r="Y682" s="35"/>
      <c r="Z682" s="35"/>
      <c r="AA682" s="35"/>
      <c r="AB682" s="35"/>
      <c r="AC682" s="35"/>
      <c r="AD682" s="35"/>
      <c r="AE682" s="35"/>
      <c r="AT682" s="18" t="s">
        <v>155</v>
      </c>
      <c r="AU682" s="18" t="s">
        <v>83</v>
      </c>
    </row>
    <row r="683" spans="1:65" s="2" customFormat="1" ht="21.75" customHeight="1">
      <c r="A683" s="35"/>
      <c r="B683" s="36"/>
      <c r="C683" s="187" t="s">
        <v>1163</v>
      </c>
      <c r="D683" s="187" t="s">
        <v>148</v>
      </c>
      <c r="E683" s="188" t="s">
        <v>1164</v>
      </c>
      <c r="F683" s="189" t="s">
        <v>1165</v>
      </c>
      <c r="G683" s="190" t="s">
        <v>327</v>
      </c>
      <c r="H683" s="191">
        <v>2</v>
      </c>
      <c r="I683" s="192"/>
      <c r="J683" s="193">
        <f>ROUND(I683*H683,2)</f>
        <v>0</v>
      </c>
      <c r="K683" s="189" t="s">
        <v>152</v>
      </c>
      <c r="L683" s="40"/>
      <c r="M683" s="194" t="s">
        <v>1</v>
      </c>
      <c r="N683" s="195" t="s">
        <v>38</v>
      </c>
      <c r="O683" s="72"/>
      <c r="P683" s="196">
        <f>O683*H683</f>
        <v>0</v>
      </c>
      <c r="Q683" s="196">
        <v>0</v>
      </c>
      <c r="R683" s="196">
        <f>Q683*H683</f>
        <v>0</v>
      </c>
      <c r="S683" s="196">
        <v>0</v>
      </c>
      <c r="T683" s="197">
        <f>S683*H683</f>
        <v>0</v>
      </c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R683" s="198" t="s">
        <v>199</v>
      </c>
      <c r="AT683" s="198" t="s">
        <v>148</v>
      </c>
      <c r="AU683" s="198" t="s">
        <v>83</v>
      </c>
      <c r="AY683" s="18" t="s">
        <v>146</v>
      </c>
      <c r="BE683" s="199">
        <f>IF(N683="základní",J683,0)</f>
        <v>0</v>
      </c>
      <c r="BF683" s="199">
        <f>IF(N683="snížená",J683,0)</f>
        <v>0</v>
      </c>
      <c r="BG683" s="199">
        <f>IF(N683="zákl. přenesená",J683,0)</f>
        <v>0</v>
      </c>
      <c r="BH683" s="199">
        <f>IF(N683="sníž. přenesená",J683,0)</f>
        <v>0</v>
      </c>
      <c r="BI683" s="199">
        <f>IF(N683="nulová",J683,0)</f>
        <v>0</v>
      </c>
      <c r="BJ683" s="18" t="s">
        <v>81</v>
      </c>
      <c r="BK683" s="199">
        <f>ROUND(I683*H683,2)</f>
        <v>0</v>
      </c>
      <c r="BL683" s="18" t="s">
        <v>199</v>
      </c>
      <c r="BM683" s="198" t="s">
        <v>1166</v>
      </c>
    </row>
    <row r="684" spans="1:65" s="2" customFormat="1" ht="11.25">
      <c r="A684" s="35"/>
      <c r="B684" s="36"/>
      <c r="C684" s="37"/>
      <c r="D684" s="200" t="s">
        <v>154</v>
      </c>
      <c r="E684" s="37"/>
      <c r="F684" s="201" t="s">
        <v>1165</v>
      </c>
      <c r="G684" s="37"/>
      <c r="H684" s="37"/>
      <c r="I684" s="202"/>
      <c r="J684" s="37"/>
      <c r="K684" s="37"/>
      <c r="L684" s="40"/>
      <c r="M684" s="203"/>
      <c r="N684" s="204"/>
      <c r="O684" s="72"/>
      <c r="P684" s="72"/>
      <c r="Q684" s="72"/>
      <c r="R684" s="72"/>
      <c r="S684" s="72"/>
      <c r="T684" s="73"/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T684" s="18" t="s">
        <v>154</v>
      </c>
      <c r="AU684" s="18" t="s">
        <v>83</v>
      </c>
    </row>
    <row r="685" spans="1:65" s="2" customFormat="1" ht="11.25">
      <c r="A685" s="35"/>
      <c r="B685" s="36"/>
      <c r="C685" s="37"/>
      <c r="D685" s="205" t="s">
        <v>155</v>
      </c>
      <c r="E685" s="37"/>
      <c r="F685" s="206" t="s">
        <v>1167</v>
      </c>
      <c r="G685" s="37"/>
      <c r="H685" s="37"/>
      <c r="I685" s="202"/>
      <c r="J685" s="37"/>
      <c r="K685" s="37"/>
      <c r="L685" s="40"/>
      <c r="M685" s="203"/>
      <c r="N685" s="204"/>
      <c r="O685" s="72"/>
      <c r="P685" s="72"/>
      <c r="Q685" s="72"/>
      <c r="R685" s="72"/>
      <c r="S685" s="72"/>
      <c r="T685" s="73"/>
      <c r="U685" s="35"/>
      <c r="V685" s="35"/>
      <c r="W685" s="35"/>
      <c r="X685" s="35"/>
      <c r="Y685" s="35"/>
      <c r="Z685" s="35"/>
      <c r="AA685" s="35"/>
      <c r="AB685" s="35"/>
      <c r="AC685" s="35"/>
      <c r="AD685" s="35"/>
      <c r="AE685" s="35"/>
      <c r="AT685" s="18" t="s">
        <v>155</v>
      </c>
      <c r="AU685" s="18" t="s">
        <v>83</v>
      </c>
    </row>
    <row r="686" spans="1:65" s="2" customFormat="1" ht="16.5" customHeight="1">
      <c r="A686" s="35"/>
      <c r="B686" s="36"/>
      <c r="C686" s="187" t="s">
        <v>861</v>
      </c>
      <c r="D686" s="187" t="s">
        <v>148</v>
      </c>
      <c r="E686" s="188" t="s">
        <v>1168</v>
      </c>
      <c r="F686" s="189" t="s">
        <v>1169</v>
      </c>
      <c r="G686" s="190" t="s">
        <v>327</v>
      </c>
      <c r="H686" s="191">
        <v>2</v>
      </c>
      <c r="I686" s="192"/>
      <c r="J686" s="193">
        <f>ROUND(I686*H686,2)</f>
        <v>0</v>
      </c>
      <c r="K686" s="189" t="s">
        <v>152</v>
      </c>
      <c r="L686" s="40"/>
      <c r="M686" s="194" t="s">
        <v>1</v>
      </c>
      <c r="N686" s="195" t="s">
        <v>38</v>
      </c>
      <c r="O686" s="72"/>
      <c r="P686" s="196">
        <f>O686*H686</f>
        <v>0</v>
      </c>
      <c r="Q686" s="196">
        <v>0</v>
      </c>
      <c r="R686" s="196">
        <f>Q686*H686</f>
        <v>0</v>
      </c>
      <c r="S686" s="196">
        <v>0</v>
      </c>
      <c r="T686" s="197">
        <f>S686*H686</f>
        <v>0</v>
      </c>
      <c r="U686" s="35"/>
      <c r="V686" s="35"/>
      <c r="W686" s="35"/>
      <c r="X686" s="35"/>
      <c r="Y686" s="35"/>
      <c r="Z686" s="35"/>
      <c r="AA686" s="35"/>
      <c r="AB686" s="35"/>
      <c r="AC686" s="35"/>
      <c r="AD686" s="35"/>
      <c r="AE686" s="35"/>
      <c r="AR686" s="198" t="s">
        <v>199</v>
      </c>
      <c r="AT686" s="198" t="s">
        <v>148</v>
      </c>
      <c r="AU686" s="198" t="s">
        <v>83</v>
      </c>
      <c r="AY686" s="18" t="s">
        <v>146</v>
      </c>
      <c r="BE686" s="199">
        <f>IF(N686="základní",J686,0)</f>
        <v>0</v>
      </c>
      <c r="BF686" s="199">
        <f>IF(N686="snížená",J686,0)</f>
        <v>0</v>
      </c>
      <c r="BG686" s="199">
        <f>IF(N686="zákl. přenesená",J686,0)</f>
        <v>0</v>
      </c>
      <c r="BH686" s="199">
        <f>IF(N686="sníž. přenesená",J686,0)</f>
        <v>0</v>
      </c>
      <c r="BI686" s="199">
        <f>IF(N686="nulová",J686,0)</f>
        <v>0</v>
      </c>
      <c r="BJ686" s="18" t="s">
        <v>81</v>
      </c>
      <c r="BK686" s="199">
        <f>ROUND(I686*H686,2)</f>
        <v>0</v>
      </c>
      <c r="BL686" s="18" t="s">
        <v>199</v>
      </c>
      <c r="BM686" s="198" t="s">
        <v>1170</v>
      </c>
    </row>
    <row r="687" spans="1:65" s="2" customFormat="1" ht="11.25">
      <c r="A687" s="35"/>
      <c r="B687" s="36"/>
      <c r="C687" s="37"/>
      <c r="D687" s="200" t="s">
        <v>154</v>
      </c>
      <c r="E687" s="37"/>
      <c r="F687" s="201" t="s">
        <v>1169</v>
      </c>
      <c r="G687" s="37"/>
      <c r="H687" s="37"/>
      <c r="I687" s="202"/>
      <c r="J687" s="37"/>
      <c r="K687" s="37"/>
      <c r="L687" s="40"/>
      <c r="M687" s="203"/>
      <c r="N687" s="204"/>
      <c r="O687" s="72"/>
      <c r="P687" s="72"/>
      <c r="Q687" s="72"/>
      <c r="R687" s="72"/>
      <c r="S687" s="72"/>
      <c r="T687" s="73"/>
      <c r="U687" s="35"/>
      <c r="V687" s="35"/>
      <c r="W687" s="35"/>
      <c r="X687" s="35"/>
      <c r="Y687" s="35"/>
      <c r="Z687" s="35"/>
      <c r="AA687" s="35"/>
      <c r="AB687" s="35"/>
      <c r="AC687" s="35"/>
      <c r="AD687" s="35"/>
      <c r="AE687" s="35"/>
      <c r="AT687" s="18" t="s">
        <v>154</v>
      </c>
      <c r="AU687" s="18" t="s">
        <v>83</v>
      </c>
    </row>
    <row r="688" spans="1:65" s="2" customFormat="1" ht="11.25">
      <c r="A688" s="35"/>
      <c r="B688" s="36"/>
      <c r="C688" s="37"/>
      <c r="D688" s="205" t="s">
        <v>155</v>
      </c>
      <c r="E688" s="37"/>
      <c r="F688" s="206" t="s">
        <v>1171</v>
      </c>
      <c r="G688" s="37"/>
      <c r="H688" s="37"/>
      <c r="I688" s="202"/>
      <c r="J688" s="37"/>
      <c r="K688" s="37"/>
      <c r="L688" s="40"/>
      <c r="M688" s="203"/>
      <c r="N688" s="204"/>
      <c r="O688" s="72"/>
      <c r="P688" s="72"/>
      <c r="Q688" s="72"/>
      <c r="R688" s="72"/>
      <c r="S688" s="72"/>
      <c r="T688" s="73"/>
      <c r="U688" s="35"/>
      <c r="V688" s="35"/>
      <c r="W688" s="35"/>
      <c r="X688" s="35"/>
      <c r="Y688" s="35"/>
      <c r="Z688" s="35"/>
      <c r="AA688" s="35"/>
      <c r="AB688" s="35"/>
      <c r="AC688" s="35"/>
      <c r="AD688" s="35"/>
      <c r="AE688" s="35"/>
      <c r="AT688" s="18" t="s">
        <v>155</v>
      </c>
      <c r="AU688" s="18" t="s">
        <v>83</v>
      </c>
    </row>
    <row r="689" spans="1:65" s="2" customFormat="1" ht="24.2" customHeight="1">
      <c r="A689" s="35"/>
      <c r="B689" s="36"/>
      <c r="C689" s="187" t="s">
        <v>1172</v>
      </c>
      <c r="D689" s="187" t="s">
        <v>148</v>
      </c>
      <c r="E689" s="188" t="s">
        <v>1173</v>
      </c>
      <c r="F689" s="189" t="s">
        <v>1174</v>
      </c>
      <c r="G689" s="190" t="s">
        <v>327</v>
      </c>
      <c r="H689" s="191">
        <v>2</v>
      </c>
      <c r="I689" s="192"/>
      <c r="J689" s="193">
        <f>ROUND(I689*H689,2)</f>
        <v>0</v>
      </c>
      <c r="K689" s="189" t="s">
        <v>152</v>
      </c>
      <c r="L689" s="40"/>
      <c r="M689" s="194" t="s">
        <v>1</v>
      </c>
      <c r="N689" s="195" t="s">
        <v>38</v>
      </c>
      <c r="O689" s="72"/>
      <c r="P689" s="196">
        <f>O689*H689</f>
        <v>0</v>
      </c>
      <c r="Q689" s="196">
        <v>0</v>
      </c>
      <c r="R689" s="196">
        <f>Q689*H689</f>
        <v>0</v>
      </c>
      <c r="S689" s="196">
        <v>0</v>
      </c>
      <c r="T689" s="197">
        <f>S689*H689</f>
        <v>0</v>
      </c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R689" s="198" t="s">
        <v>199</v>
      </c>
      <c r="AT689" s="198" t="s">
        <v>148</v>
      </c>
      <c r="AU689" s="198" t="s">
        <v>83</v>
      </c>
      <c r="AY689" s="18" t="s">
        <v>146</v>
      </c>
      <c r="BE689" s="199">
        <f>IF(N689="základní",J689,0)</f>
        <v>0</v>
      </c>
      <c r="BF689" s="199">
        <f>IF(N689="snížená",J689,0)</f>
        <v>0</v>
      </c>
      <c r="BG689" s="199">
        <f>IF(N689="zákl. přenesená",J689,0)</f>
        <v>0</v>
      </c>
      <c r="BH689" s="199">
        <f>IF(N689="sníž. přenesená",J689,0)</f>
        <v>0</v>
      </c>
      <c r="BI689" s="199">
        <f>IF(N689="nulová",J689,0)</f>
        <v>0</v>
      </c>
      <c r="BJ689" s="18" t="s">
        <v>81</v>
      </c>
      <c r="BK689" s="199">
        <f>ROUND(I689*H689,2)</f>
        <v>0</v>
      </c>
      <c r="BL689" s="18" t="s">
        <v>199</v>
      </c>
      <c r="BM689" s="198" t="s">
        <v>1175</v>
      </c>
    </row>
    <row r="690" spans="1:65" s="2" customFormat="1" ht="11.25">
      <c r="A690" s="35"/>
      <c r="B690" s="36"/>
      <c r="C690" s="37"/>
      <c r="D690" s="200" t="s">
        <v>154</v>
      </c>
      <c r="E690" s="37"/>
      <c r="F690" s="201" t="s">
        <v>1174</v>
      </c>
      <c r="G690" s="37"/>
      <c r="H690" s="37"/>
      <c r="I690" s="202"/>
      <c r="J690" s="37"/>
      <c r="K690" s="37"/>
      <c r="L690" s="40"/>
      <c r="M690" s="203"/>
      <c r="N690" s="204"/>
      <c r="O690" s="72"/>
      <c r="P690" s="72"/>
      <c r="Q690" s="72"/>
      <c r="R690" s="72"/>
      <c r="S690" s="72"/>
      <c r="T690" s="73"/>
      <c r="U690" s="35"/>
      <c r="V690" s="35"/>
      <c r="W690" s="35"/>
      <c r="X690" s="35"/>
      <c r="Y690" s="35"/>
      <c r="Z690" s="35"/>
      <c r="AA690" s="35"/>
      <c r="AB690" s="35"/>
      <c r="AC690" s="35"/>
      <c r="AD690" s="35"/>
      <c r="AE690" s="35"/>
      <c r="AT690" s="18" t="s">
        <v>154</v>
      </c>
      <c r="AU690" s="18" t="s">
        <v>83</v>
      </c>
    </row>
    <row r="691" spans="1:65" s="2" customFormat="1" ht="11.25">
      <c r="A691" s="35"/>
      <c r="B691" s="36"/>
      <c r="C691" s="37"/>
      <c r="D691" s="205" t="s">
        <v>155</v>
      </c>
      <c r="E691" s="37"/>
      <c r="F691" s="206" t="s">
        <v>1176</v>
      </c>
      <c r="G691" s="37"/>
      <c r="H691" s="37"/>
      <c r="I691" s="202"/>
      <c r="J691" s="37"/>
      <c r="K691" s="37"/>
      <c r="L691" s="40"/>
      <c r="M691" s="203"/>
      <c r="N691" s="204"/>
      <c r="O691" s="72"/>
      <c r="P691" s="72"/>
      <c r="Q691" s="72"/>
      <c r="R691" s="72"/>
      <c r="S691" s="72"/>
      <c r="T691" s="73"/>
      <c r="U691" s="35"/>
      <c r="V691" s="35"/>
      <c r="W691" s="35"/>
      <c r="X691" s="35"/>
      <c r="Y691" s="35"/>
      <c r="Z691" s="35"/>
      <c r="AA691" s="35"/>
      <c r="AB691" s="35"/>
      <c r="AC691" s="35"/>
      <c r="AD691" s="35"/>
      <c r="AE691" s="35"/>
      <c r="AT691" s="18" t="s">
        <v>155</v>
      </c>
      <c r="AU691" s="18" t="s">
        <v>83</v>
      </c>
    </row>
    <row r="692" spans="1:65" s="2" customFormat="1" ht="24.2" customHeight="1">
      <c r="A692" s="35"/>
      <c r="B692" s="36"/>
      <c r="C692" s="187" t="s">
        <v>865</v>
      </c>
      <c r="D692" s="187" t="s">
        <v>148</v>
      </c>
      <c r="E692" s="188" t="s">
        <v>1177</v>
      </c>
      <c r="F692" s="189" t="s">
        <v>1178</v>
      </c>
      <c r="G692" s="190" t="s">
        <v>327</v>
      </c>
      <c r="H692" s="191">
        <v>2</v>
      </c>
      <c r="I692" s="192"/>
      <c r="J692" s="193">
        <f>ROUND(I692*H692,2)</f>
        <v>0</v>
      </c>
      <c r="K692" s="189" t="s">
        <v>152</v>
      </c>
      <c r="L692" s="40"/>
      <c r="M692" s="194" t="s">
        <v>1</v>
      </c>
      <c r="N692" s="195" t="s">
        <v>38</v>
      </c>
      <c r="O692" s="72"/>
      <c r="P692" s="196">
        <f>O692*H692</f>
        <v>0</v>
      </c>
      <c r="Q692" s="196">
        <v>0</v>
      </c>
      <c r="R692" s="196">
        <f>Q692*H692</f>
        <v>0</v>
      </c>
      <c r="S692" s="196">
        <v>0</v>
      </c>
      <c r="T692" s="197">
        <f>S692*H692</f>
        <v>0</v>
      </c>
      <c r="U692" s="35"/>
      <c r="V692" s="35"/>
      <c r="W692" s="35"/>
      <c r="X692" s="35"/>
      <c r="Y692" s="35"/>
      <c r="Z692" s="35"/>
      <c r="AA692" s="35"/>
      <c r="AB692" s="35"/>
      <c r="AC692" s="35"/>
      <c r="AD692" s="35"/>
      <c r="AE692" s="35"/>
      <c r="AR692" s="198" t="s">
        <v>199</v>
      </c>
      <c r="AT692" s="198" t="s">
        <v>148</v>
      </c>
      <c r="AU692" s="198" t="s">
        <v>83</v>
      </c>
      <c r="AY692" s="18" t="s">
        <v>146</v>
      </c>
      <c r="BE692" s="199">
        <f>IF(N692="základní",J692,0)</f>
        <v>0</v>
      </c>
      <c r="BF692" s="199">
        <f>IF(N692="snížená",J692,0)</f>
        <v>0</v>
      </c>
      <c r="BG692" s="199">
        <f>IF(N692="zákl. přenesená",J692,0)</f>
        <v>0</v>
      </c>
      <c r="BH692" s="199">
        <f>IF(N692="sníž. přenesená",J692,0)</f>
        <v>0</v>
      </c>
      <c r="BI692" s="199">
        <f>IF(N692="nulová",J692,0)</f>
        <v>0</v>
      </c>
      <c r="BJ692" s="18" t="s">
        <v>81</v>
      </c>
      <c r="BK692" s="199">
        <f>ROUND(I692*H692,2)</f>
        <v>0</v>
      </c>
      <c r="BL692" s="18" t="s">
        <v>199</v>
      </c>
      <c r="BM692" s="198" t="s">
        <v>1179</v>
      </c>
    </row>
    <row r="693" spans="1:65" s="2" customFormat="1" ht="19.5">
      <c r="A693" s="35"/>
      <c r="B693" s="36"/>
      <c r="C693" s="37"/>
      <c r="D693" s="200" t="s">
        <v>154</v>
      </c>
      <c r="E693" s="37"/>
      <c r="F693" s="201" t="s">
        <v>1178</v>
      </c>
      <c r="G693" s="37"/>
      <c r="H693" s="37"/>
      <c r="I693" s="202"/>
      <c r="J693" s="37"/>
      <c r="K693" s="37"/>
      <c r="L693" s="40"/>
      <c r="M693" s="203"/>
      <c r="N693" s="204"/>
      <c r="O693" s="72"/>
      <c r="P693" s="72"/>
      <c r="Q693" s="72"/>
      <c r="R693" s="72"/>
      <c r="S693" s="72"/>
      <c r="T693" s="73"/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T693" s="18" t="s">
        <v>154</v>
      </c>
      <c r="AU693" s="18" t="s">
        <v>83</v>
      </c>
    </row>
    <row r="694" spans="1:65" s="2" customFormat="1" ht="11.25">
      <c r="A694" s="35"/>
      <c r="B694" s="36"/>
      <c r="C694" s="37"/>
      <c r="D694" s="205" t="s">
        <v>155</v>
      </c>
      <c r="E694" s="37"/>
      <c r="F694" s="206" t="s">
        <v>1180</v>
      </c>
      <c r="G694" s="37"/>
      <c r="H694" s="37"/>
      <c r="I694" s="202"/>
      <c r="J694" s="37"/>
      <c r="K694" s="37"/>
      <c r="L694" s="40"/>
      <c r="M694" s="203"/>
      <c r="N694" s="204"/>
      <c r="O694" s="72"/>
      <c r="P694" s="72"/>
      <c r="Q694" s="72"/>
      <c r="R694" s="72"/>
      <c r="S694" s="72"/>
      <c r="T694" s="73"/>
      <c r="U694" s="35"/>
      <c r="V694" s="35"/>
      <c r="W694" s="35"/>
      <c r="X694" s="35"/>
      <c r="Y694" s="35"/>
      <c r="Z694" s="35"/>
      <c r="AA694" s="35"/>
      <c r="AB694" s="35"/>
      <c r="AC694" s="35"/>
      <c r="AD694" s="35"/>
      <c r="AE694" s="35"/>
      <c r="AT694" s="18" t="s">
        <v>155</v>
      </c>
      <c r="AU694" s="18" t="s">
        <v>83</v>
      </c>
    </row>
    <row r="695" spans="1:65" s="2" customFormat="1" ht="24.2" customHeight="1">
      <c r="A695" s="35"/>
      <c r="B695" s="36"/>
      <c r="C695" s="187" t="s">
        <v>1181</v>
      </c>
      <c r="D695" s="187" t="s">
        <v>148</v>
      </c>
      <c r="E695" s="188" t="s">
        <v>1182</v>
      </c>
      <c r="F695" s="189" t="s">
        <v>1183</v>
      </c>
      <c r="G695" s="190" t="s">
        <v>327</v>
      </c>
      <c r="H695" s="191">
        <v>2</v>
      </c>
      <c r="I695" s="192"/>
      <c r="J695" s="193">
        <f>ROUND(I695*H695,2)</f>
        <v>0</v>
      </c>
      <c r="K695" s="189" t="s">
        <v>152</v>
      </c>
      <c r="L695" s="40"/>
      <c r="M695" s="194" t="s">
        <v>1</v>
      </c>
      <c r="N695" s="195" t="s">
        <v>38</v>
      </c>
      <c r="O695" s="72"/>
      <c r="P695" s="196">
        <f>O695*H695</f>
        <v>0</v>
      </c>
      <c r="Q695" s="196">
        <v>0</v>
      </c>
      <c r="R695" s="196">
        <f>Q695*H695</f>
        <v>0</v>
      </c>
      <c r="S695" s="196">
        <v>0</v>
      </c>
      <c r="T695" s="197">
        <f>S695*H695</f>
        <v>0</v>
      </c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  <c r="AR695" s="198" t="s">
        <v>199</v>
      </c>
      <c r="AT695" s="198" t="s">
        <v>148</v>
      </c>
      <c r="AU695" s="198" t="s">
        <v>83</v>
      </c>
      <c r="AY695" s="18" t="s">
        <v>146</v>
      </c>
      <c r="BE695" s="199">
        <f>IF(N695="základní",J695,0)</f>
        <v>0</v>
      </c>
      <c r="BF695" s="199">
        <f>IF(N695="snížená",J695,0)</f>
        <v>0</v>
      </c>
      <c r="BG695" s="199">
        <f>IF(N695="zákl. přenesená",J695,0)</f>
        <v>0</v>
      </c>
      <c r="BH695" s="199">
        <f>IF(N695="sníž. přenesená",J695,0)</f>
        <v>0</v>
      </c>
      <c r="BI695" s="199">
        <f>IF(N695="nulová",J695,0)</f>
        <v>0</v>
      </c>
      <c r="BJ695" s="18" t="s">
        <v>81</v>
      </c>
      <c r="BK695" s="199">
        <f>ROUND(I695*H695,2)</f>
        <v>0</v>
      </c>
      <c r="BL695" s="18" t="s">
        <v>199</v>
      </c>
      <c r="BM695" s="198" t="s">
        <v>1184</v>
      </c>
    </row>
    <row r="696" spans="1:65" s="2" customFormat="1" ht="19.5">
      <c r="A696" s="35"/>
      <c r="B696" s="36"/>
      <c r="C696" s="37"/>
      <c r="D696" s="200" t="s">
        <v>154</v>
      </c>
      <c r="E696" s="37"/>
      <c r="F696" s="201" t="s">
        <v>1183</v>
      </c>
      <c r="G696" s="37"/>
      <c r="H696" s="37"/>
      <c r="I696" s="202"/>
      <c r="J696" s="37"/>
      <c r="K696" s="37"/>
      <c r="L696" s="40"/>
      <c r="M696" s="203"/>
      <c r="N696" s="204"/>
      <c r="O696" s="72"/>
      <c r="P696" s="72"/>
      <c r="Q696" s="72"/>
      <c r="R696" s="72"/>
      <c r="S696" s="72"/>
      <c r="T696" s="73"/>
      <c r="U696" s="35"/>
      <c r="V696" s="35"/>
      <c r="W696" s="35"/>
      <c r="X696" s="35"/>
      <c r="Y696" s="35"/>
      <c r="Z696" s="35"/>
      <c r="AA696" s="35"/>
      <c r="AB696" s="35"/>
      <c r="AC696" s="35"/>
      <c r="AD696" s="35"/>
      <c r="AE696" s="35"/>
      <c r="AT696" s="18" t="s">
        <v>154</v>
      </c>
      <c r="AU696" s="18" t="s">
        <v>83</v>
      </c>
    </row>
    <row r="697" spans="1:65" s="2" customFormat="1" ht="11.25">
      <c r="A697" s="35"/>
      <c r="B697" s="36"/>
      <c r="C697" s="37"/>
      <c r="D697" s="205" t="s">
        <v>155</v>
      </c>
      <c r="E697" s="37"/>
      <c r="F697" s="206" t="s">
        <v>1185</v>
      </c>
      <c r="G697" s="37"/>
      <c r="H697" s="37"/>
      <c r="I697" s="202"/>
      <c r="J697" s="37"/>
      <c r="K697" s="37"/>
      <c r="L697" s="40"/>
      <c r="M697" s="203"/>
      <c r="N697" s="204"/>
      <c r="O697" s="72"/>
      <c r="P697" s="72"/>
      <c r="Q697" s="72"/>
      <c r="R697" s="72"/>
      <c r="S697" s="72"/>
      <c r="T697" s="73"/>
      <c r="U697" s="35"/>
      <c r="V697" s="35"/>
      <c r="W697" s="35"/>
      <c r="X697" s="35"/>
      <c r="Y697" s="35"/>
      <c r="Z697" s="35"/>
      <c r="AA697" s="35"/>
      <c r="AB697" s="35"/>
      <c r="AC697" s="35"/>
      <c r="AD697" s="35"/>
      <c r="AE697" s="35"/>
      <c r="AT697" s="18" t="s">
        <v>155</v>
      </c>
      <c r="AU697" s="18" t="s">
        <v>83</v>
      </c>
    </row>
    <row r="698" spans="1:65" s="2" customFormat="1" ht="24.2" customHeight="1">
      <c r="A698" s="35"/>
      <c r="B698" s="36"/>
      <c r="C698" s="187" t="s">
        <v>870</v>
      </c>
      <c r="D698" s="187" t="s">
        <v>148</v>
      </c>
      <c r="E698" s="188" t="s">
        <v>1186</v>
      </c>
      <c r="F698" s="189" t="s">
        <v>1187</v>
      </c>
      <c r="G698" s="190" t="s">
        <v>327</v>
      </c>
      <c r="H698" s="191">
        <v>2</v>
      </c>
      <c r="I698" s="192"/>
      <c r="J698" s="193">
        <f>ROUND(I698*H698,2)</f>
        <v>0</v>
      </c>
      <c r="K698" s="189" t="s">
        <v>152</v>
      </c>
      <c r="L698" s="40"/>
      <c r="M698" s="194" t="s">
        <v>1</v>
      </c>
      <c r="N698" s="195" t="s">
        <v>38</v>
      </c>
      <c r="O698" s="72"/>
      <c r="P698" s="196">
        <f>O698*H698</f>
        <v>0</v>
      </c>
      <c r="Q698" s="196">
        <v>0</v>
      </c>
      <c r="R698" s="196">
        <f>Q698*H698</f>
        <v>0</v>
      </c>
      <c r="S698" s="196">
        <v>0</v>
      </c>
      <c r="T698" s="197">
        <f>S698*H698</f>
        <v>0</v>
      </c>
      <c r="U698" s="35"/>
      <c r="V698" s="35"/>
      <c r="W698" s="35"/>
      <c r="X698" s="35"/>
      <c r="Y698" s="35"/>
      <c r="Z698" s="35"/>
      <c r="AA698" s="35"/>
      <c r="AB698" s="35"/>
      <c r="AC698" s="35"/>
      <c r="AD698" s="35"/>
      <c r="AE698" s="35"/>
      <c r="AR698" s="198" t="s">
        <v>199</v>
      </c>
      <c r="AT698" s="198" t="s">
        <v>148</v>
      </c>
      <c r="AU698" s="198" t="s">
        <v>83</v>
      </c>
      <c r="AY698" s="18" t="s">
        <v>146</v>
      </c>
      <c r="BE698" s="199">
        <f>IF(N698="základní",J698,0)</f>
        <v>0</v>
      </c>
      <c r="BF698" s="199">
        <f>IF(N698="snížená",J698,0)</f>
        <v>0</v>
      </c>
      <c r="BG698" s="199">
        <f>IF(N698="zákl. přenesená",J698,0)</f>
        <v>0</v>
      </c>
      <c r="BH698" s="199">
        <f>IF(N698="sníž. přenesená",J698,0)</f>
        <v>0</v>
      </c>
      <c r="BI698" s="199">
        <f>IF(N698="nulová",J698,0)</f>
        <v>0</v>
      </c>
      <c r="BJ698" s="18" t="s">
        <v>81</v>
      </c>
      <c r="BK698" s="199">
        <f>ROUND(I698*H698,2)</f>
        <v>0</v>
      </c>
      <c r="BL698" s="18" t="s">
        <v>199</v>
      </c>
      <c r="BM698" s="198" t="s">
        <v>1188</v>
      </c>
    </row>
    <row r="699" spans="1:65" s="2" customFormat="1" ht="11.25">
      <c r="A699" s="35"/>
      <c r="B699" s="36"/>
      <c r="C699" s="37"/>
      <c r="D699" s="200" t="s">
        <v>154</v>
      </c>
      <c r="E699" s="37"/>
      <c r="F699" s="201" t="s">
        <v>1187</v>
      </c>
      <c r="G699" s="37"/>
      <c r="H699" s="37"/>
      <c r="I699" s="202"/>
      <c r="J699" s="37"/>
      <c r="K699" s="37"/>
      <c r="L699" s="40"/>
      <c r="M699" s="203"/>
      <c r="N699" s="204"/>
      <c r="O699" s="72"/>
      <c r="P699" s="72"/>
      <c r="Q699" s="72"/>
      <c r="R699" s="72"/>
      <c r="S699" s="72"/>
      <c r="T699" s="73"/>
      <c r="U699" s="35"/>
      <c r="V699" s="35"/>
      <c r="W699" s="35"/>
      <c r="X699" s="35"/>
      <c r="Y699" s="35"/>
      <c r="Z699" s="35"/>
      <c r="AA699" s="35"/>
      <c r="AB699" s="35"/>
      <c r="AC699" s="35"/>
      <c r="AD699" s="35"/>
      <c r="AE699" s="35"/>
      <c r="AT699" s="18" t="s">
        <v>154</v>
      </c>
      <c r="AU699" s="18" t="s">
        <v>83</v>
      </c>
    </row>
    <row r="700" spans="1:65" s="2" customFormat="1" ht="11.25">
      <c r="A700" s="35"/>
      <c r="B700" s="36"/>
      <c r="C700" s="37"/>
      <c r="D700" s="205" t="s">
        <v>155</v>
      </c>
      <c r="E700" s="37"/>
      <c r="F700" s="206" t="s">
        <v>1189</v>
      </c>
      <c r="G700" s="37"/>
      <c r="H700" s="37"/>
      <c r="I700" s="202"/>
      <c r="J700" s="37"/>
      <c r="K700" s="37"/>
      <c r="L700" s="40"/>
      <c r="M700" s="203"/>
      <c r="N700" s="204"/>
      <c r="O700" s="72"/>
      <c r="P700" s="72"/>
      <c r="Q700" s="72"/>
      <c r="R700" s="72"/>
      <c r="S700" s="72"/>
      <c r="T700" s="73"/>
      <c r="U700" s="35"/>
      <c r="V700" s="35"/>
      <c r="W700" s="35"/>
      <c r="X700" s="35"/>
      <c r="Y700" s="35"/>
      <c r="Z700" s="35"/>
      <c r="AA700" s="35"/>
      <c r="AB700" s="35"/>
      <c r="AC700" s="35"/>
      <c r="AD700" s="35"/>
      <c r="AE700" s="35"/>
      <c r="AT700" s="18" t="s">
        <v>155</v>
      </c>
      <c r="AU700" s="18" t="s">
        <v>83</v>
      </c>
    </row>
    <row r="701" spans="1:65" s="2" customFormat="1" ht="24.2" customHeight="1">
      <c r="A701" s="35"/>
      <c r="B701" s="36"/>
      <c r="C701" s="187" t="s">
        <v>1190</v>
      </c>
      <c r="D701" s="187" t="s">
        <v>148</v>
      </c>
      <c r="E701" s="188" t="s">
        <v>1191</v>
      </c>
      <c r="F701" s="189" t="s">
        <v>1192</v>
      </c>
      <c r="G701" s="190" t="s">
        <v>327</v>
      </c>
      <c r="H701" s="191">
        <v>2</v>
      </c>
      <c r="I701" s="192"/>
      <c r="J701" s="193">
        <f>ROUND(I701*H701,2)</f>
        <v>0</v>
      </c>
      <c r="K701" s="189" t="s">
        <v>152</v>
      </c>
      <c r="L701" s="40"/>
      <c r="M701" s="194" t="s">
        <v>1</v>
      </c>
      <c r="N701" s="195" t="s">
        <v>38</v>
      </c>
      <c r="O701" s="72"/>
      <c r="P701" s="196">
        <f>O701*H701</f>
        <v>0</v>
      </c>
      <c r="Q701" s="196">
        <v>0</v>
      </c>
      <c r="R701" s="196">
        <f>Q701*H701</f>
        <v>0</v>
      </c>
      <c r="S701" s="196">
        <v>0</v>
      </c>
      <c r="T701" s="197">
        <f>S701*H701</f>
        <v>0</v>
      </c>
      <c r="U701" s="35"/>
      <c r="V701" s="35"/>
      <c r="W701" s="35"/>
      <c r="X701" s="35"/>
      <c r="Y701" s="35"/>
      <c r="Z701" s="35"/>
      <c r="AA701" s="35"/>
      <c r="AB701" s="35"/>
      <c r="AC701" s="35"/>
      <c r="AD701" s="35"/>
      <c r="AE701" s="35"/>
      <c r="AR701" s="198" t="s">
        <v>199</v>
      </c>
      <c r="AT701" s="198" t="s">
        <v>148</v>
      </c>
      <c r="AU701" s="198" t="s">
        <v>83</v>
      </c>
      <c r="AY701" s="18" t="s">
        <v>146</v>
      </c>
      <c r="BE701" s="199">
        <f>IF(N701="základní",J701,0)</f>
        <v>0</v>
      </c>
      <c r="BF701" s="199">
        <f>IF(N701="snížená",J701,0)</f>
        <v>0</v>
      </c>
      <c r="BG701" s="199">
        <f>IF(N701="zákl. přenesená",J701,0)</f>
        <v>0</v>
      </c>
      <c r="BH701" s="199">
        <f>IF(N701="sníž. přenesená",J701,0)</f>
        <v>0</v>
      </c>
      <c r="BI701" s="199">
        <f>IF(N701="nulová",J701,0)</f>
        <v>0</v>
      </c>
      <c r="BJ701" s="18" t="s">
        <v>81</v>
      </c>
      <c r="BK701" s="199">
        <f>ROUND(I701*H701,2)</f>
        <v>0</v>
      </c>
      <c r="BL701" s="18" t="s">
        <v>199</v>
      </c>
      <c r="BM701" s="198" t="s">
        <v>1193</v>
      </c>
    </row>
    <row r="702" spans="1:65" s="2" customFormat="1" ht="11.25">
      <c r="A702" s="35"/>
      <c r="B702" s="36"/>
      <c r="C702" s="37"/>
      <c r="D702" s="200" t="s">
        <v>154</v>
      </c>
      <c r="E702" s="37"/>
      <c r="F702" s="201" t="s">
        <v>1192</v>
      </c>
      <c r="G702" s="37"/>
      <c r="H702" s="37"/>
      <c r="I702" s="202"/>
      <c r="J702" s="37"/>
      <c r="K702" s="37"/>
      <c r="L702" s="40"/>
      <c r="M702" s="203"/>
      <c r="N702" s="204"/>
      <c r="O702" s="72"/>
      <c r="P702" s="72"/>
      <c r="Q702" s="72"/>
      <c r="R702" s="72"/>
      <c r="S702" s="72"/>
      <c r="T702" s="73"/>
      <c r="U702" s="35"/>
      <c r="V702" s="35"/>
      <c r="W702" s="35"/>
      <c r="X702" s="35"/>
      <c r="Y702" s="35"/>
      <c r="Z702" s="35"/>
      <c r="AA702" s="35"/>
      <c r="AB702" s="35"/>
      <c r="AC702" s="35"/>
      <c r="AD702" s="35"/>
      <c r="AE702" s="35"/>
      <c r="AT702" s="18" t="s">
        <v>154</v>
      </c>
      <c r="AU702" s="18" t="s">
        <v>83</v>
      </c>
    </row>
    <row r="703" spans="1:65" s="2" customFormat="1" ht="11.25">
      <c r="A703" s="35"/>
      <c r="B703" s="36"/>
      <c r="C703" s="37"/>
      <c r="D703" s="205" t="s">
        <v>155</v>
      </c>
      <c r="E703" s="37"/>
      <c r="F703" s="206" t="s">
        <v>1194</v>
      </c>
      <c r="G703" s="37"/>
      <c r="H703" s="37"/>
      <c r="I703" s="202"/>
      <c r="J703" s="37"/>
      <c r="K703" s="37"/>
      <c r="L703" s="40"/>
      <c r="M703" s="203"/>
      <c r="N703" s="204"/>
      <c r="O703" s="72"/>
      <c r="P703" s="72"/>
      <c r="Q703" s="72"/>
      <c r="R703" s="72"/>
      <c r="S703" s="72"/>
      <c r="T703" s="73"/>
      <c r="U703" s="35"/>
      <c r="V703" s="35"/>
      <c r="W703" s="35"/>
      <c r="X703" s="35"/>
      <c r="Y703" s="35"/>
      <c r="Z703" s="35"/>
      <c r="AA703" s="35"/>
      <c r="AB703" s="35"/>
      <c r="AC703" s="35"/>
      <c r="AD703" s="35"/>
      <c r="AE703" s="35"/>
      <c r="AT703" s="18" t="s">
        <v>155</v>
      </c>
      <c r="AU703" s="18" t="s">
        <v>83</v>
      </c>
    </row>
    <row r="704" spans="1:65" s="2" customFormat="1" ht="24.2" customHeight="1">
      <c r="A704" s="35"/>
      <c r="B704" s="36"/>
      <c r="C704" s="187" t="s">
        <v>874</v>
      </c>
      <c r="D704" s="187" t="s">
        <v>148</v>
      </c>
      <c r="E704" s="188" t="s">
        <v>1195</v>
      </c>
      <c r="F704" s="189" t="s">
        <v>1196</v>
      </c>
      <c r="G704" s="190" t="s">
        <v>860</v>
      </c>
      <c r="H704" s="253"/>
      <c r="I704" s="192"/>
      <c r="J704" s="193">
        <f>ROUND(I704*H704,2)</f>
        <v>0</v>
      </c>
      <c r="K704" s="189" t="s">
        <v>152</v>
      </c>
      <c r="L704" s="40"/>
      <c r="M704" s="194" t="s">
        <v>1</v>
      </c>
      <c r="N704" s="195" t="s">
        <v>38</v>
      </c>
      <c r="O704" s="72"/>
      <c r="P704" s="196">
        <f>O704*H704</f>
        <v>0</v>
      </c>
      <c r="Q704" s="196">
        <v>0</v>
      </c>
      <c r="R704" s="196">
        <f>Q704*H704</f>
        <v>0</v>
      </c>
      <c r="S704" s="196">
        <v>0</v>
      </c>
      <c r="T704" s="197">
        <f>S704*H704</f>
        <v>0</v>
      </c>
      <c r="U704" s="35"/>
      <c r="V704" s="35"/>
      <c r="W704" s="35"/>
      <c r="X704" s="35"/>
      <c r="Y704" s="35"/>
      <c r="Z704" s="35"/>
      <c r="AA704" s="35"/>
      <c r="AB704" s="35"/>
      <c r="AC704" s="35"/>
      <c r="AD704" s="35"/>
      <c r="AE704" s="35"/>
      <c r="AR704" s="198" t="s">
        <v>199</v>
      </c>
      <c r="AT704" s="198" t="s">
        <v>148</v>
      </c>
      <c r="AU704" s="198" t="s">
        <v>83</v>
      </c>
      <c r="AY704" s="18" t="s">
        <v>146</v>
      </c>
      <c r="BE704" s="199">
        <f>IF(N704="základní",J704,0)</f>
        <v>0</v>
      </c>
      <c r="BF704" s="199">
        <f>IF(N704="snížená",J704,0)</f>
        <v>0</v>
      </c>
      <c r="BG704" s="199">
        <f>IF(N704="zákl. přenesená",J704,0)</f>
        <v>0</v>
      </c>
      <c r="BH704" s="199">
        <f>IF(N704="sníž. přenesená",J704,0)</f>
        <v>0</v>
      </c>
      <c r="BI704" s="199">
        <f>IF(N704="nulová",J704,0)</f>
        <v>0</v>
      </c>
      <c r="BJ704" s="18" t="s">
        <v>81</v>
      </c>
      <c r="BK704" s="199">
        <f>ROUND(I704*H704,2)</f>
        <v>0</v>
      </c>
      <c r="BL704" s="18" t="s">
        <v>199</v>
      </c>
      <c r="BM704" s="198" t="s">
        <v>1197</v>
      </c>
    </row>
    <row r="705" spans="1:65" s="2" customFormat="1" ht="11.25">
      <c r="A705" s="35"/>
      <c r="B705" s="36"/>
      <c r="C705" s="37"/>
      <c r="D705" s="200" t="s">
        <v>154</v>
      </c>
      <c r="E705" s="37"/>
      <c r="F705" s="201" t="s">
        <v>1196</v>
      </c>
      <c r="G705" s="37"/>
      <c r="H705" s="37"/>
      <c r="I705" s="202"/>
      <c r="J705" s="37"/>
      <c r="K705" s="37"/>
      <c r="L705" s="40"/>
      <c r="M705" s="203"/>
      <c r="N705" s="204"/>
      <c r="O705" s="72"/>
      <c r="P705" s="72"/>
      <c r="Q705" s="72"/>
      <c r="R705" s="72"/>
      <c r="S705" s="72"/>
      <c r="T705" s="73"/>
      <c r="U705" s="35"/>
      <c r="V705" s="35"/>
      <c r="W705" s="35"/>
      <c r="X705" s="35"/>
      <c r="Y705" s="35"/>
      <c r="Z705" s="35"/>
      <c r="AA705" s="35"/>
      <c r="AB705" s="35"/>
      <c r="AC705" s="35"/>
      <c r="AD705" s="35"/>
      <c r="AE705" s="35"/>
      <c r="AT705" s="18" t="s">
        <v>154</v>
      </c>
      <c r="AU705" s="18" t="s">
        <v>83</v>
      </c>
    </row>
    <row r="706" spans="1:65" s="2" customFormat="1" ht="11.25">
      <c r="A706" s="35"/>
      <c r="B706" s="36"/>
      <c r="C706" s="37"/>
      <c r="D706" s="205" t="s">
        <v>155</v>
      </c>
      <c r="E706" s="37"/>
      <c r="F706" s="206" t="s">
        <v>1198</v>
      </c>
      <c r="G706" s="37"/>
      <c r="H706" s="37"/>
      <c r="I706" s="202"/>
      <c r="J706" s="37"/>
      <c r="K706" s="37"/>
      <c r="L706" s="40"/>
      <c r="M706" s="203"/>
      <c r="N706" s="204"/>
      <c r="O706" s="72"/>
      <c r="P706" s="72"/>
      <c r="Q706" s="72"/>
      <c r="R706" s="72"/>
      <c r="S706" s="72"/>
      <c r="T706" s="73"/>
      <c r="U706" s="35"/>
      <c r="V706" s="35"/>
      <c r="W706" s="35"/>
      <c r="X706" s="35"/>
      <c r="Y706" s="35"/>
      <c r="Z706" s="35"/>
      <c r="AA706" s="35"/>
      <c r="AB706" s="35"/>
      <c r="AC706" s="35"/>
      <c r="AD706" s="35"/>
      <c r="AE706" s="35"/>
      <c r="AT706" s="18" t="s">
        <v>155</v>
      </c>
      <c r="AU706" s="18" t="s">
        <v>83</v>
      </c>
    </row>
    <row r="707" spans="1:65" s="12" customFormat="1" ht="22.9" customHeight="1">
      <c r="B707" s="171"/>
      <c r="C707" s="172"/>
      <c r="D707" s="173" t="s">
        <v>72</v>
      </c>
      <c r="E707" s="185" t="s">
        <v>1199</v>
      </c>
      <c r="F707" s="185" t="s">
        <v>1200</v>
      </c>
      <c r="G707" s="172"/>
      <c r="H707" s="172"/>
      <c r="I707" s="175"/>
      <c r="J707" s="186">
        <f>BK707</f>
        <v>0</v>
      </c>
      <c r="K707" s="172"/>
      <c r="L707" s="177"/>
      <c r="M707" s="178"/>
      <c r="N707" s="179"/>
      <c r="O707" s="179"/>
      <c r="P707" s="180">
        <f>SUM(P708:P724)</f>
        <v>0</v>
      </c>
      <c r="Q707" s="179"/>
      <c r="R707" s="180">
        <f>SUM(R708:R724)</f>
        <v>0</v>
      </c>
      <c r="S707" s="179"/>
      <c r="T707" s="181">
        <f>SUM(T708:T724)</f>
        <v>0</v>
      </c>
      <c r="AR707" s="182" t="s">
        <v>83</v>
      </c>
      <c r="AT707" s="183" t="s">
        <v>72</v>
      </c>
      <c r="AU707" s="183" t="s">
        <v>81</v>
      </c>
      <c r="AY707" s="182" t="s">
        <v>146</v>
      </c>
      <c r="BK707" s="184">
        <f>SUM(BK708:BK724)</f>
        <v>0</v>
      </c>
    </row>
    <row r="708" spans="1:65" s="2" customFormat="1" ht="24.2" customHeight="1">
      <c r="A708" s="35"/>
      <c r="B708" s="36"/>
      <c r="C708" s="187" t="s">
        <v>1201</v>
      </c>
      <c r="D708" s="187" t="s">
        <v>148</v>
      </c>
      <c r="E708" s="188" t="s">
        <v>1202</v>
      </c>
      <c r="F708" s="189" t="s">
        <v>1203</v>
      </c>
      <c r="G708" s="190" t="s">
        <v>327</v>
      </c>
      <c r="H708" s="191">
        <v>4</v>
      </c>
      <c r="I708" s="192"/>
      <c r="J708" s="193">
        <f>ROUND(I708*H708,2)</f>
        <v>0</v>
      </c>
      <c r="K708" s="189" t="s">
        <v>152</v>
      </c>
      <c r="L708" s="40"/>
      <c r="M708" s="194" t="s">
        <v>1</v>
      </c>
      <c r="N708" s="195" t="s">
        <v>38</v>
      </c>
      <c r="O708" s="72"/>
      <c r="P708" s="196">
        <f>O708*H708</f>
        <v>0</v>
      </c>
      <c r="Q708" s="196">
        <v>0</v>
      </c>
      <c r="R708" s="196">
        <f>Q708*H708</f>
        <v>0</v>
      </c>
      <c r="S708" s="196">
        <v>0</v>
      </c>
      <c r="T708" s="197">
        <f>S708*H708</f>
        <v>0</v>
      </c>
      <c r="U708" s="35"/>
      <c r="V708" s="35"/>
      <c r="W708" s="35"/>
      <c r="X708" s="35"/>
      <c r="Y708" s="35"/>
      <c r="Z708" s="35"/>
      <c r="AA708" s="35"/>
      <c r="AB708" s="35"/>
      <c r="AC708" s="35"/>
      <c r="AD708" s="35"/>
      <c r="AE708" s="35"/>
      <c r="AR708" s="198" t="s">
        <v>199</v>
      </c>
      <c r="AT708" s="198" t="s">
        <v>148</v>
      </c>
      <c r="AU708" s="198" t="s">
        <v>83</v>
      </c>
      <c r="AY708" s="18" t="s">
        <v>146</v>
      </c>
      <c r="BE708" s="199">
        <f>IF(N708="základní",J708,0)</f>
        <v>0</v>
      </c>
      <c r="BF708" s="199">
        <f>IF(N708="snížená",J708,0)</f>
        <v>0</v>
      </c>
      <c r="BG708" s="199">
        <f>IF(N708="zákl. přenesená",J708,0)</f>
        <v>0</v>
      </c>
      <c r="BH708" s="199">
        <f>IF(N708="sníž. přenesená",J708,0)</f>
        <v>0</v>
      </c>
      <c r="BI708" s="199">
        <f>IF(N708="nulová",J708,0)</f>
        <v>0</v>
      </c>
      <c r="BJ708" s="18" t="s">
        <v>81</v>
      </c>
      <c r="BK708" s="199">
        <f>ROUND(I708*H708,2)</f>
        <v>0</v>
      </c>
      <c r="BL708" s="18" t="s">
        <v>199</v>
      </c>
      <c r="BM708" s="198" t="s">
        <v>1204</v>
      </c>
    </row>
    <row r="709" spans="1:65" s="2" customFormat="1" ht="19.5">
      <c r="A709" s="35"/>
      <c r="B709" s="36"/>
      <c r="C709" s="37"/>
      <c r="D709" s="200" t="s">
        <v>154</v>
      </c>
      <c r="E709" s="37"/>
      <c r="F709" s="201" t="s">
        <v>1203</v>
      </c>
      <c r="G709" s="37"/>
      <c r="H709" s="37"/>
      <c r="I709" s="202"/>
      <c r="J709" s="37"/>
      <c r="K709" s="37"/>
      <c r="L709" s="40"/>
      <c r="M709" s="203"/>
      <c r="N709" s="204"/>
      <c r="O709" s="72"/>
      <c r="P709" s="72"/>
      <c r="Q709" s="72"/>
      <c r="R709" s="72"/>
      <c r="S709" s="72"/>
      <c r="T709" s="73"/>
      <c r="U709" s="35"/>
      <c r="V709" s="35"/>
      <c r="W709" s="35"/>
      <c r="X709" s="35"/>
      <c r="Y709" s="35"/>
      <c r="Z709" s="35"/>
      <c r="AA709" s="35"/>
      <c r="AB709" s="35"/>
      <c r="AC709" s="35"/>
      <c r="AD709" s="35"/>
      <c r="AE709" s="35"/>
      <c r="AT709" s="18" t="s">
        <v>154</v>
      </c>
      <c r="AU709" s="18" t="s">
        <v>83</v>
      </c>
    </row>
    <row r="710" spans="1:65" s="2" customFormat="1" ht="11.25">
      <c r="A710" s="35"/>
      <c r="B710" s="36"/>
      <c r="C710" s="37"/>
      <c r="D710" s="205" t="s">
        <v>155</v>
      </c>
      <c r="E710" s="37"/>
      <c r="F710" s="206" t="s">
        <v>1205</v>
      </c>
      <c r="G710" s="37"/>
      <c r="H710" s="37"/>
      <c r="I710" s="202"/>
      <c r="J710" s="37"/>
      <c r="K710" s="37"/>
      <c r="L710" s="40"/>
      <c r="M710" s="203"/>
      <c r="N710" s="204"/>
      <c r="O710" s="72"/>
      <c r="P710" s="72"/>
      <c r="Q710" s="72"/>
      <c r="R710" s="72"/>
      <c r="S710" s="72"/>
      <c r="T710" s="73"/>
      <c r="U710" s="35"/>
      <c r="V710" s="35"/>
      <c r="W710" s="35"/>
      <c r="X710" s="35"/>
      <c r="Y710" s="35"/>
      <c r="Z710" s="35"/>
      <c r="AA710" s="35"/>
      <c r="AB710" s="35"/>
      <c r="AC710" s="35"/>
      <c r="AD710" s="35"/>
      <c r="AE710" s="35"/>
      <c r="AT710" s="18" t="s">
        <v>155</v>
      </c>
      <c r="AU710" s="18" t="s">
        <v>83</v>
      </c>
    </row>
    <row r="711" spans="1:65" s="2" customFormat="1" ht="16.5" customHeight="1">
      <c r="A711" s="35"/>
      <c r="B711" s="36"/>
      <c r="C711" s="187" t="s">
        <v>880</v>
      </c>
      <c r="D711" s="187" t="s">
        <v>148</v>
      </c>
      <c r="E711" s="188" t="s">
        <v>1206</v>
      </c>
      <c r="F711" s="189" t="s">
        <v>1207</v>
      </c>
      <c r="G711" s="190" t="s">
        <v>170</v>
      </c>
      <c r="H711" s="191">
        <v>0.9</v>
      </c>
      <c r="I711" s="192"/>
      <c r="J711" s="193">
        <f>ROUND(I711*H711,2)</f>
        <v>0</v>
      </c>
      <c r="K711" s="189" t="s">
        <v>152</v>
      </c>
      <c r="L711" s="40"/>
      <c r="M711" s="194" t="s">
        <v>1</v>
      </c>
      <c r="N711" s="195" t="s">
        <v>38</v>
      </c>
      <c r="O711" s="72"/>
      <c r="P711" s="196">
        <f>O711*H711</f>
        <v>0</v>
      </c>
      <c r="Q711" s="196">
        <v>0</v>
      </c>
      <c r="R711" s="196">
        <f>Q711*H711</f>
        <v>0</v>
      </c>
      <c r="S711" s="196">
        <v>0</v>
      </c>
      <c r="T711" s="197">
        <f>S711*H711</f>
        <v>0</v>
      </c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R711" s="198" t="s">
        <v>199</v>
      </c>
      <c r="AT711" s="198" t="s">
        <v>148</v>
      </c>
      <c r="AU711" s="198" t="s">
        <v>83</v>
      </c>
      <c r="AY711" s="18" t="s">
        <v>146</v>
      </c>
      <c r="BE711" s="199">
        <f>IF(N711="základní",J711,0)</f>
        <v>0</v>
      </c>
      <c r="BF711" s="199">
        <f>IF(N711="snížená",J711,0)</f>
        <v>0</v>
      </c>
      <c r="BG711" s="199">
        <f>IF(N711="zákl. přenesená",J711,0)</f>
        <v>0</v>
      </c>
      <c r="BH711" s="199">
        <f>IF(N711="sníž. přenesená",J711,0)</f>
        <v>0</v>
      </c>
      <c r="BI711" s="199">
        <f>IF(N711="nulová",J711,0)</f>
        <v>0</v>
      </c>
      <c r="BJ711" s="18" t="s">
        <v>81</v>
      </c>
      <c r="BK711" s="199">
        <f>ROUND(I711*H711,2)</f>
        <v>0</v>
      </c>
      <c r="BL711" s="18" t="s">
        <v>199</v>
      </c>
      <c r="BM711" s="198" t="s">
        <v>1208</v>
      </c>
    </row>
    <row r="712" spans="1:65" s="2" customFormat="1" ht="11.25">
      <c r="A712" s="35"/>
      <c r="B712" s="36"/>
      <c r="C712" s="37"/>
      <c r="D712" s="200" t="s">
        <v>154</v>
      </c>
      <c r="E712" s="37"/>
      <c r="F712" s="201" t="s">
        <v>1207</v>
      </c>
      <c r="G712" s="37"/>
      <c r="H712" s="37"/>
      <c r="I712" s="202"/>
      <c r="J712" s="37"/>
      <c r="K712" s="37"/>
      <c r="L712" s="40"/>
      <c r="M712" s="203"/>
      <c r="N712" s="204"/>
      <c r="O712" s="72"/>
      <c r="P712" s="72"/>
      <c r="Q712" s="72"/>
      <c r="R712" s="72"/>
      <c r="S712" s="72"/>
      <c r="T712" s="73"/>
      <c r="U712" s="35"/>
      <c r="V712" s="35"/>
      <c r="W712" s="35"/>
      <c r="X712" s="35"/>
      <c r="Y712" s="35"/>
      <c r="Z712" s="35"/>
      <c r="AA712" s="35"/>
      <c r="AB712" s="35"/>
      <c r="AC712" s="35"/>
      <c r="AD712" s="35"/>
      <c r="AE712" s="35"/>
      <c r="AT712" s="18" t="s">
        <v>154</v>
      </c>
      <c r="AU712" s="18" t="s">
        <v>83</v>
      </c>
    </row>
    <row r="713" spans="1:65" s="2" customFormat="1" ht="11.25">
      <c r="A713" s="35"/>
      <c r="B713" s="36"/>
      <c r="C713" s="37"/>
      <c r="D713" s="205" t="s">
        <v>155</v>
      </c>
      <c r="E713" s="37"/>
      <c r="F713" s="206" t="s">
        <v>1209</v>
      </c>
      <c r="G713" s="37"/>
      <c r="H713" s="37"/>
      <c r="I713" s="202"/>
      <c r="J713" s="37"/>
      <c r="K713" s="37"/>
      <c r="L713" s="40"/>
      <c r="M713" s="203"/>
      <c r="N713" s="204"/>
      <c r="O713" s="72"/>
      <c r="P713" s="72"/>
      <c r="Q713" s="72"/>
      <c r="R713" s="72"/>
      <c r="S713" s="72"/>
      <c r="T713" s="73"/>
      <c r="U713" s="35"/>
      <c r="V713" s="35"/>
      <c r="W713" s="35"/>
      <c r="X713" s="35"/>
      <c r="Y713" s="35"/>
      <c r="Z713" s="35"/>
      <c r="AA713" s="35"/>
      <c r="AB713" s="35"/>
      <c r="AC713" s="35"/>
      <c r="AD713" s="35"/>
      <c r="AE713" s="35"/>
      <c r="AT713" s="18" t="s">
        <v>155</v>
      </c>
      <c r="AU713" s="18" t="s">
        <v>83</v>
      </c>
    </row>
    <row r="714" spans="1:65" s="2" customFormat="1" ht="37.9" customHeight="1">
      <c r="A714" s="35"/>
      <c r="B714" s="36"/>
      <c r="C714" s="187" t="s">
        <v>1210</v>
      </c>
      <c r="D714" s="187" t="s">
        <v>148</v>
      </c>
      <c r="E714" s="188" t="s">
        <v>1211</v>
      </c>
      <c r="F714" s="189" t="s">
        <v>1212</v>
      </c>
      <c r="G714" s="190" t="s">
        <v>327</v>
      </c>
      <c r="H714" s="191">
        <v>4</v>
      </c>
      <c r="I714" s="192"/>
      <c r="J714" s="193">
        <f>ROUND(I714*H714,2)</f>
        <v>0</v>
      </c>
      <c r="K714" s="189" t="s">
        <v>152</v>
      </c>
      <c r="L714" s="40"/>
      <c r="M714" s="194" t="s">
        <v>1</v>
      </c>
      <c r="N714" s="195" t="s">
        <v>38</v>
      </c>
      <c r="O714" s="72"/>
      <c r="P714" s="196">
        <f>O714*H714</f>
        <v>0</v>
      </c>
      <c r="Q714" s="196">
        <v>0</v>
      </c>
      <c r="R714" s="196">
        <f>Q714*H714</f>
        <v>0</v>
      </c>
      <c r="S714" s="196">
        <v>0</v>
      </c>
      <c r="T714" s="197">
        <f>S714*H714</f>
        <v>0</v>
      </c>
      <c r="U714" s="35"/>
      <c r="V714" s="35"/>
      <c r="W714" s="35"/>
      <c r="X714" s="35"/>
      <c r="Y714" s="35"/>
      <c r="Z714" s="35"/>
      <c r="AA714" s="35"/>
      <c r="AB714" s="35"/>
      <c r="AC714" s="35"/>
      <c r="AD714" s="35"/>
      <c r="AE714" s="35"/>
      <c r="AR714" s="198" t="s">
        <v>199</v>
      </c>
      <c r="AT714" s="198" t="s">
        <v>148</v>
      </c>
      <c r="AU714" s="198" t="s">
        <v>83</v>
      </c>
      <c r="AY714" s="18" t="s">
        <v>146</v>
      </c>
      <c r="BE714" s="199">
        <f>IF(N714="základní",J714,0)</f>
        <v>0</v>
      </c>
      <c r="BF714" s="199">
        <f>IF(N714="snížená",J714,0)</f>
        <v>0</v>
      </c>
      <c r="BG714" s="199">
        <f>IF(N714="zákl. přenesená",J714,0)</f>
        <v>0</v>
      </c>
      <c r="BH714" s="199">
        <f>IF(N714="sníž. přenesená",J714,0)</f>
        <v>0</v>
      </c>
      <c r="BI714" s="199">
        <f>IF(N714="nulová",J714,0)</f>
        <v>0</v>
      </c>
      <c r="BJ714" s="18" t="s">
        <v>81</v>
      </c>
      <c r="BK714" s="199">
        <f>ROUND(I714*H714,2)</f>
        <v>0</v>
      </c>
      <c r="BL714" s="18" t="s">
        <v>199</v>
      </c>
      <c r="BM714" s="198" t="s">
        <v>1213</v>
      </c>
    </row>
    <row r="715" spans="1:65" s="2" customFormat="1" ht="19.5">
      <c r="A715" s="35"/>
      <c r="B715" s="36"/>
      <c r="C715" s="37"/>
      <c r="D715" s="200" t="s">
        <v>154</v>
      </c>
      <c r="E715" s="37"/>
      <c r="F715" s="201" t="s">
        <v>1212</v>
      </c>
      <c r="G715" s="37"/>
      <c r="H715" s="37"/>
      <c r="I715" s="202"/>
      <c r="J715" s="37"/>
      <c r="K715" s="37"/>
      <c r="L715" s="40"/>
      <c r="M715" s="203"/>
      <c r="N715" s="204"/>
      <c r="O715" s="72"/>
      <c r="P715" s="72"/>
      <c r="Q715" s="72"/>
      <c r="R715" s="72"/>
      <c r="S715" s="72"/>
      <c r="T715" s="73"/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  <c r="AT715" s="18" t="s">
        <v>154</v>
      </c>
      <c r="AU715" s="18" t="s">
        <v>83</v>
      </c>
    </row>
    <row r="716" spans="1:65" s="2" customFormat="1" ht="11.25">
      <c r="A716" s="35"/>
      <c r="B716" s="36"/>
      <c r="C716" s="37"/>
      <c r="D716" s="205" t="s">
        <v>155</v>
      </c>
      <c r="E716" s="37"/>
      <c r="F716" s="206" t="s">
        <v>1214</v>
      </c>
      <c r="G716" s="37"/>
      <c r="H716" s="37"/>
      <c r="I716" s="202"/>
      <c r="J716" s="37"/>
      <c r="K716" s="37"/>
      <c r="L716" s="40"/>
      <c r="M716" s="203"/>
      <c r="N716" s="204"/>
      <c r="O716" s="72"/>
      <c r="P716" s="72"/>
      <c r="Q716" s="72"/>
      <c r="R716" s="72"/>
      <c r="S716" s="72"/>
      <c r="T716" s="73"/>
      <c r="U716" s="35"/>
      <c r="V716" s="35"/>
      <c r="W716" s="35"/>
      <c r="X716" s="35"/>
      <c r="Y716" s="35"/>
      <c r="Z716" s="35"/>
      <c r="AA716" s="35"/>
      <c r="AB716" s="35"/>
      <c r="AC716" s="35"/>
      <c r="AD716" s="35"/>
      <c r="AE716" s="35"/>
      <c r="AT716" s="18" t="s">
        <v>155</v>
      </c>
      <c r="AU716" s="18" t="s">
        <v>83</v>
      </c>
    </row>
    <row r="717" spans="1:65" s="2" customFormat="1" ht="16.5" customHeight="1">
      <c r="A717" s="35"/>
      <c r="B717" s="36"/>
      <c r="C717" s="187" t="s">
        <v>887</v>
      </c>
      <c r="D717" s="187" t="s">
        <v>148</v>
      </c>
      <c r="E717" s="188" t="s">
        <v>1215</v>
      </c>
      <c r="F717" s="189" t="s">
        <v>1216</v>
      </c>
      <c r="G717" s="190" t="s">
        <v>170</v>
      </c>
      <c r="H717" s="191">
        <v>1.8</v>
      </c>
      <c r="I717" s="192"/>
      <c r="J717" s="193">
        <f>ROUND(I717*H717,2)</f>
        <v>0</v>
      </c>
      <c r="K717" s="189" t="s">
        <v>152</v>
      </c>
      <c r="L717" s="40"/>
      <c r="M717" s="194" t="s">
        <v>1</v>
      </c>
      <c r="N717" s="195" t="s">
        <v>38</v>
      </c>
      <c r="O717" s="72"/>
      <c r="P717" s="196">
        <f>O717*H717</f>
        <v>0</v>
      </c>
      <c r="Q717" s="196">
        <v>0</v>
      </c>
      <c r="R717" s="196">
        <f>Q717*H717</f>
        <v>0</v>
      </c>
      <c r="S717" s="196">
        <v>0</v>
      </c>
      <c r="T717" s="197">
        <f>S717*H717</f>
        <v>0</v>
      </c>
      <c r="U717" s="35"/>
      <c r="V717" s="35"/>
      <c r="W717" s="35"/>
      <c r="X717" s="35"/>
      <c r="Y717" s="35"/>
      <c r="Z717" s="35"/>
      <c r="AA717" s="35"/>
      <c r="AB717" s="35"/>
      <c r="AC717" s="35"/>
      <c r="AD717" s="35"/>
      <c r="AE717" s="35"/>
      <c r="AR717" s="198" t="s">
        <v>199</v>
      </c>
      <c r="AT717" s="198" t="s">
        <v>148</v>
      </c>
      <c r="AU717" s="198" t="s">
        <v>83</v>
      </c>
      <c r="AY717" s="18" t="s">
        <v>146</v>
      </c>
      <c r="BE717" s="199">
        <f>IF(N717="základní",J717,0)</f>
        <v>0</v>
      </c>
      <c r="BF717" s="199">
        <f>IF(N717="snížená",J717,0)</f>
        <v>0</v>
      </c>
      <c r="BG717" s="199">
        <f>IF(N717="zákl. přenesená",J717,0)</f>
        <v>0</v>
      </c>
      <c r="BH717" s="199">
        <f>IF(N717="sníž. přenesená",J717,0)</f>
        <v>0</v>
      </c>
      <c r="BI717" s="199">
        <f>IF(N717="nulová",J717,0)</f>
        <v>0</v>
      </c>
      <c r="BJ717" s="18" t="s">
        <v>81</v>
      </c>
      <c r="BK717" s="199">
        <f>ROUND(I717*H717,2)</f>
        <v>0</v>
      </c>
      <c r="BL717" s="18" t="s">
        <v>199</v>
      </c>
      <c r="BM717" s="198" t="s">
        <v>1217</v>
      </c>
    </row>
    <row r="718" spans="1:65" s="2" customFormat="1" ht="11.25">
      <c r="A718" s="35"/>
      <c r="B718" s="36"/>
      <c r="C718" s="37"/>
      <c r="D718" s="200" t="s">
        <v>154</v>
      </c>
      <c r="E718" s="37"/>
      <c r="F718" s="201" t="s">
        <v>1216</v>
      </c>
      <c r="G718" s="37"/>
      <c r="H718" s="37"/>
      <c r="I718" s="202"/>
      <c r="J718" s="37"/>
      <c r="K718" s="37"/>
      <c r="L718" s="40"/>
      <c r="M718" s="203"/>
      <c r="N718" s="204"/>
      <c r="O718" s="72"/>
      <c r="P718" s="72"/>
      <c r="Q718" s="72"/>
      <c r="R718" s="72"/>
      <c r="S718" s="72"/>
      <c r="T718" s="73"/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  <c r="AT718" s="18" t="s">
        <v>154</v>
      </c>
      <c r="AU718" s="18" t="s">
        <v>83</v>
      </c>
    </row>
    <row r="719" spans="1:65" s="2" customFormat="1" ht="11.25">
      <c r="A719" s="35"/>
      <c r="B719" s="36"/>
      <c r="C719" s="37"/>
      <c r="D719" s="205" t="s">
        <v>155</v>
      </c>
      <c r="E719" s="37"/>
      <c r="F719" s="206" t="s">
        <v>1218</v>
      </c>
      <c r="G719" s="37"/>
      <c r="H719" s="37"/>
      <c r="I719" s="202"/>
      <c r="J719" s="37"/>
      <c r="K719" s="37"/>
      <c r="L719" s="40"/>
      <c r="M719" s="203"/>
      <c r="N719" s="204"/>
      <c r="O719" s="72"/>
      <c r="P719" s="72"/>
      <c r="Q719" s="72"/>
      <c r="R719" s="72"/>
      <c r="S719" s="72"/>
      <c r="T719" s="73"/>
      <c r="U719" s="35"/>
      <c r="V719" s="35"/>
      <c r="W719" s="35"/>
      <c r="X719" s="35"/>
      <c r="Y719" s="35"/>
      <c r="Z719" s="35"/>
      <c r="AA719" s="35"/>
      <c r="AB719" s="35"/>
      <c r="AC719" s="35"/>
      <c r="AD719" s="35"/>
      <c r="AE719" s="35"/>
      <c r="AT719" s="18" t="s">
        <v>155</v>
      </c>
      <c r="AU719" s="18" t="s">
        <v>83</v>
      </c>
    </row>
    <row r="720" spans="1:65" s="14" customFormat="1" ht="11.25">
      <c r="B720" s="217"/>
      <c r="C720" s="218"/>
      <c r="D720" s="200" t="s">
        <v>157</v>
      </c>
      <c r="E720" s="219" t="s">
        <v>1</v>
      </c>
      <c r="F720" s="220" t="s">
        <v>1219</v>
      </c>
      <c r="G720" s="218"/>
      <c r="H720" s="221">
        <v>1.8</v>
      </c>
      <c r="I720" s="222"/>
      <c r="J720" s="218"/>
      <c r="K720" s="218"/>
      <c r="L720" s="223"/>
      <c r="M720" s="224"/>
      <c r="N720" s="225"/>
      <c r="O720" s="225"/>
      <c r="P720" s="225"/>
      <c r="Q720" s="225"/>
      <c r="R720" s="225"/>
      <c r="S720" s="225"/>
      <c r="T720" s="226"/>
      <c r="AT720" s="227" t="s">
        <v>157</v>
      </c>
      <c r="AU720" s="227" t="s">
        <v>83</v>
      </c>
      <c r="AV720" s="14" t="s">
        <v>83</v>
      </c>
      <c r="AW720" s="14" t="s">
        <v>30</v>
      </c>
      <c r="AX720" s="14" t="s">
        <v>73</v>
      </c>
      <c r="AY720" s="227" t="s">
        <v>146</v>
      </c>
    </row>
    <row r="721" spans="1:65" s="15" customFormat="1" ht="11.25">
      <c r="B721" s="228"/>
      <c r="C721" s="229"/>
      <c r="D721" s="200" t="s">
        <v>157</v>
      </c>
      <c r="E721" s="230" t="s">
        <v>1</v>
      </c>
      <c r="F721" s="231" t="s">
        <v>160</v>
      </c>
      <c r="G721" s="229"/>
      <c r="H721" s="232">
        <v>1.8</v>
      </c>
      <c r="I721" s="233"/>
      <c r="J721" s="229"/>
      <c r="K721" s="229"/>
      <c r="L721" s="234"/>
      <c r="M721" s="235"/>
      <c r="N721" s="236"/>
      <c r="O721" s="236"/>
      <c r="P721" s="236"/>
      <c r="Q721" s="236"/>
      <c r="R721" s="236"/>
      <c r="S721" s="236"/>
      <c r="T721" s="237"/>
      <c r="AT721" s="238" t="s">
        <v>157</v>
      </c>
      <c r="AU721" s="238" t="s">
        <v>83</v>
      </c>
      <c r="AV721" s="15" t="s">
        <v>153</v>
      </c>
      <c r="AW721" s="15" t="s">
        <v>30</v>
      </c>
      <c r="AX721" s="15" t="s">
        <v>81</v>
      </c>
      <c r="AY721" s="238" t="s">
        <v>146</v>
      </c>
    </row>
    <row r="722" spans="1:65" s="2" customFormat="1" ht="24.2" customHeight="1">
      <c r="A722" s="35"/>
      <c r="B722" s="36"/>
      <c r="C722" s="187" t="s">
        <v>1220</v>
      </c>
      <c r="D722" s="187" t="s">
        <v>148</v>
      </c>
      <c r="E722" s="188" t="s">
        <v>1221</v>
      </c>
      <c r="F722" s="189" t="s">
        <v>1222</v>
      </c>
      <c r="G722" s="190" t="s">
        <v>860</v>
      </c>
      <c r="H722" s="253"/>
      <c r="I722" s="192"/>
      <c r="J722" s="193">
        <f>ROUND(I722*H722,2)</f>
        <v>0</v>
      </c>
      <c r="K722" s="189" t="s">
        <v>152</v>
      </c>
      <c r="L722" s="40"/>
      <c r="M722" s="194" t="s">
        <v>1</v>
      </c>
      <c r="N722" s="195" t="s">
        <v>38</v>
      </c>
      <c r="O722" s="72"/>
      <c r="P722" s="196">
        <f>O722*H722</f>
        <v>0</v>
      </c>
      <c r="Q722" s="196">
        <v>0</v>
      </c>
      <c r="R722" s="196">
        <f>Q722*H722</f>
        <v>0</v>
      </c>
      <c r="S722" s="196">
        <v>0</v>
      </c>
      <c r="T722" s="197">
        <f>S722*H722</f>
        <v>0</v>
      </c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R722" s="198" t="s">
        <v>199</v>
      </c>
      <c r="AT722" s="198" t="s">
        <v>148</v>
      </c>
      <c r="AU722" s="198" t="s">
        <v>83</v>
      </c>
      <c r="AY722" s="18" t="s">
        <v>146</v>
      </c>
      <c r="BE722" s="199">
        <f>IF(N722="základní",J722,0)</f>
        <v>0</v>
      </c>
      <c r="BF722" s="199">
        <f>IF(N722="snížená",J722,0)</f>
        <v>0</v>
      </c>
      <c r="BG722" s="199">
        <f>IF(N722="zákl. přenesená",J722,0)</f>
        <v>0</v>
      </c>
      <c r="BH722" s="199">
        <f>IF(N722="sníž. přenesená",J722,0)</f>
        <v>0</v>
      </c>
      <c r="BI722" s="199">
        <f>IF(N722="nulová",J722,0)</f>
        <v>0</v>
      </c>
      <c r="BJ722" s="18" t="s">
        <v>81</v>
      </c>
      <c r="BK722" s="199">
        <f>ROUND(I722*H722,2)</f>
        <v>0</v>
      </c>
      <c r="BL722" s="18" t="s">
        <v>199</v>
      </c>
      <c r="BM722" s="198" t="s">
        <v>1223</v>
      </c>
    </row>
    <row r="723" spans="1:65" s="2" customFormat="1" ht="11.25">
      <c r="A723" s="35"/>
      <c r="B723" s="36"/>
      <c r="C723" s="37"/>
      <c r="D723" s="200" t="s">
        <v>154</v>
      </c>
      <c r="E723" s="37"/>
      <c r="F723" s="201" t="s">
        <v>1222</v>
      </c>
      <c r="G723" s="37"/>
      <c r="H723" s="37"/>
      <c r="I723" s="202"/>
      <c r="J723" s="37"/>
      <c r="K723" s="37"/>
      <c r="L723" s="40"/>
      <c r="M723" s="203"/>
      <c r="N723" s="204"/>
      <c r="O723" s="72"/>
      <c r="P723" s="72"/>
      <c r="Q723" s="72"/>
      <c r="R723" s="72"/>
      <c r="S723" s="72"/>
      <c r="T723" s="73"/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T723" s="18" t="s">
        <v>154</v>
      </c>
      <c r="AU723" s="18" t="s">
        <v>83</v>
      </c>
    </row>
    <row r="724" spans="1:65" s="2" customFormat="1" ht="11.25">
      <c r="A724" s="35"/>
      <c r="B724" s="36"/>
      <c r="C724" s="37"/>
      <c r="D724" s="205" t="s">
        <v>155</v>
      </c>
      <c r="E724" s="37"/>
      <c r="F724" s="206" t="s">
        <v>1224</v>
      </c>
      <c r="G724" s="37"/>
      <c r="H724" s="37"/>
      <c r="I724" s="202"/>
      <c r="J724" s="37"/>
      <c r="K724" s="37"/>
      <c r="L724" s="40"/>
      <c r="M724" s="203"/>
      <c r="N724" s="204"/>
      <c r="O724" s="72"/>
      <c r="P724" s="72"/>
      <c r="Q724" s="72"/>
      <c r="R724" s="72"/>
      <c r="S724" s="72"/>
      <c r="T724" s="73"/>
      <c r="U724" s="35"/>
      <c r="V724" s="35"/>
      <c r="W724" s="35"/>
      <c r="X724" s="35"/>
      <c r="Y724" s="35"/>
      <c r="Z724" s="35"/>
      <c r="AA724" s="35"/>
      <c r="AB724" s="35"/>
      <c r="AC724" s="35"/>
      <c r="AD724" s="35"/>
      <c r="AE724" s="35"/>
      <c r="AT724" s="18" t="s">
        <v>155</v>
      </c>
      <c r="AU724" s="18" t="s">
        <v>83</v>
      </c>
    </row>
    <row r="725" spans="1:65" s="12" customFormat="1" ht="22.9" customHeight="1">
      <c r="B725" s="171"/>
      <c r="C725" s="172"/>
      <c r="D725" s="173" t="s">
        <v>72</v>
      </c>
      <c r="E725" s="185" t="s">
        <v>348</v>
      </c>
      <c r="F725" s="185" t="s">
        <v>349</v>
      </c>
      <c r="G725" s="172"/>
      <c r="H725" s="172"/>
      <c r="I725" s="175"/>
      <c r="J725" s="186">
        <f>BK725</f>
        <v>0</v>
      </c>
      <c r="K725" s="172"/>
      <c r="L725" s="177"/>
      <c r="M725" s="178"/>
      <c r="N725" s="179"/>
      <c r="O725" s="179"/>
      <c r="P725" s="180">
        <f>SUM(P726:P820)</f>
        <v>0</v>
      </c>
      <c r="Q725" s="179"/>
      <c r="R725" s="180">
        <f>SUM(R726:R820)</f>
        <v>0</v>
      </c>
      <c r="S725" s="179"/>
      <c r="T725" s="181">
        <f>SUM(T726:T820)</f>
        <v>0</v>
      </c>
      <c r="AR725" s="182" t="s">
        <v>83</v>
      </c>
      <c r="AT725" s="183" t="s">
        <v>72</v>
      </c>
      <c r="AU725" s="183" t="s">
        <v>81</v>
      </c>
      <c r="AY725" s="182" t="s">
        <v>146</v>
      </c>
      <c r="BK725" s="184">
        <f>SUM(BK726:BK820)</f>
        <v>0</v>
      </c>
    </row>
    <row r="726" spans="1:65" s="2" customFormat="1" ht="16.5" customHeight="1">
      <c r="A726" s="35"/>
      <c r="B726" s="36"/>
      <c r="C726" s="187" t="s">
        <v>892</v>
      </c>
      <c r="D726" s="187" t="s">
        <v>148</v>
      </c>
      <c r="E726" s="188" t="s">
        <v>1225</v>
      </c>
      <c r="F726" s="189" t="s">
        <v>1226</v>
      </c>
      <c r="G726" s="190" t="s">
        <v>479</v>
      </c>
      <c r="H726" s="191">
        <v>7</v>
      </c>
      <c r="I726" s="192"/>
      <c r="J726" s="193">
        <f>ROUND(I726*H726,2)</f>
        <v>0</v>
      </c>
      <c r="K726" s="189" t="s">
        <v>152</v>
      </c>
      <c r="L726" s="40"/>
      <c r="M726" s="194" t="s">
        <v>1</v>
      </c>
      <c r="N726" s="195" t="s">
        <v>38</v>
      </c>
      <c r="O726" s="72"/>
      <c r="P726" s="196">
        <f>O726*H726</f>
        <v>0</v>
      </c>
      <c r="Q726" s="196">
        <v>0</v>
      </c>
      <c r="R726" s="196">
        <f>Q726*H726</f>
        <v>0</v>
      </c>
      <c r="S726" s="196">
        <v>0</v>
      </c>
      <c r="T726" s="197">
        <f>S726*H726</f>
        <v>0</v>
      </c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R726" s="198" t="s">
        <v>199</v>
      </c>
      <c r="AT726" s="198" t="s">
        <v>148</v>
      </c>
      <c r="AU726" s="198" t="s">
        <v>83</v>
      </c>
      <c r="AY726" s="18" t="s">
        <v>146</v>
      </c>
      <c r="BE726" s="199">
        <f>IF(N726="základní",J726,0)</f>
        <v>0</v>
      </c>
      <c r="BF726" s="199">
        <f>IF(N726="snížená",J726,0)</f>
        <v>0</v>
      </c>
      <c r="BG726" s="199">
        <f>IF(N726="zákl. přenesená",J726,0)</f>
        <v>0</v>
      </c>
      <c r="BH726" s="199">
        <f>IF(N726="sníž. přenesená",J726,0)</f>
        <v>0</v>
      </c>
      <c r="BI726" s="199">
        <f>IF(N726="nulová",J726,0)</f>
        <v>0</v>
      </c>
      <c r="BJ726" s="18" t="s">
        <v>81</v>
      </c>
      <c r="BK726" s="199">
        <f>ROUND(I726*H726,2)</f>
        <v>0</v>
      </c>
      <c r="BL726" s="18" t="s">
        <v>199</v>
      </c>
      <c r="BM726" s="198" t="s">
        <v>1227</v>
      </c>
    </row>
    <row r="727" spans="1:65" s="2" customFormat="1" ht="11.25">
      <c r="A727" s="35"/>
      <c r="B727" s="36"/>
      <c r="C727" s="37"/>
      <c r="D727" s="200" t="s">
        <v>154</v>
      </c>
      <c r="E727" s="37"/>
      <c r="F727" s="201" t="s">
        <v>1226</v>
      </c>
      <c r="G727" s="37"/>
      <c r="H727" s="37"/>
      <c r="I727" s="202"/>
      <c r="J727" s="37"/>
      <c r="K727" s="37"/>
      <c r="L727" s="40"/>
      <c r="M727" s="203"/>
      <c r="N727" s="204"/>
      <c r="O727" s="72"/>
      <c r="P727" s="72"/>
      <c r="Q727" s="72"/>
      <c r="R727" s="72"/>
      <c r="S727" s="72"/>
      <c r="T727" s="73"/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T727" s="18" t="s">
        <v>154</v>
      </c>
      <c r="AU727" s="18" t="s">
        <v>83</v>
      </c>
    </row>
    <row r="728" spans="1:65" s="2" customFormat="1" ht="11.25">
      <c r="A728" s="35"/>
      <c r="B728" s="36"/>
      <c r="C728" s="37"/>
      <c r="D728" s="205" t="s">
        <v>155</v>
      </c>
      <c r="E728" s="37"/>
      <c r="F728" s="206" t="s">
        <v>1228</v>
      </c>
      <c r="G728" s="37"/>
      <c r="H728" s="37"/>
      <c r="I728" s="202"/>
      <c r="J728" s="37"/>
      <c r="K728" s="37"/>
      <c r="L728" s="40"/>
      <c r="M728" s="203"/>
      <c r="N728" s="204"/>
      <c r="O728" s="72"/>
      <c r="P728" s="72"/>
      <c r="Q728" s="72"/>
      <c r="R728" s="72"/>
      <c r="S728" s="72"/>
      <c r="T728" s="73"/>
      <c r="U728" s="35"/>
      <c r="V728" s="35"/>
      <c r="W728" s="35"/>
      <c r="X728" s="35"/>
      <c r="Y728" s="35"/>
      <c r="Z728" s="35"/>
      <c r="AA728" s="35"/>
      <c r="AB728" s="35"/>
      <c r="AC728" s="35"/>
      <c r="AD728" s="35"/>
      <c r="AE728" s="35"/>
      <c r="AT728" s="18" t="s">
        <v>155</v>
      </c>
      <c r="AU728" s="18" t="s">
        <v>83</v>
      </c>
    </row>
    <row r="729" spans="1:65" s="2" customFormat="1" ht="21.75" customHeight="1">
      <c r="A729" s="35"/>
      <c r="B729" s="36"/>
      <c r="C729" s="187" t="s">
        <v>1229</v>
      </c>
      <c r="D729" s="187" t="s">
        <v>148</v>
      </c>
      <c r="E729" s="188" t="s">
        <v>1230</v>
      </c>
      <c r="F729" s="189" t="s">
        <v>1231</v>
      </c>
      <c r="G729" s="190" t="s">
        <v>479</v>
      </c>
      <c r="H729" s="191">
        <v>3</v>
      </c>
      <c r="I729" s="192"/>
      <c r="J729" s="193">
        <f>ROUND(I729*H729,2)</f>
        <v>0</v>
      </c>
      <c r="K729" s="189" t="s">
        <v>152</v>
      </c>
      <c r="L729" s="40"/>
      <c r="M729" s="194" t="s">
        <v>1</v>
      </c>
      <c r="N729" s="195" t="s">
        <v>38</v>
      </c>
      <c r="O729" s="72"/>
      <c r="P729" s="196">
        <f>O729*H729</f>
        <v>0</v>
      </c>
      <c r="Q729" s="196">
        <v>0</v>
      </c>
      <c r="R729" s="196">
        <f>Q729*H729</f>
        <v>0</v>
      </c>
      <c r="S729" s="196">
        <v>0</v>
      </c>
      <c r="T729" s="197">
        <f>S729*H729</f>
        <v>0</v>
      </c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R729" s="198" t="s">
        <v>199</v>
      </c>
      <c r="AT729" s="198" t="s">
        <v>148</v>
      </c>
      <c r="AU729" s="198" t="s">
        <v>83</v>
      </c>
      <c r="AY729" s="18" t="s">
        <v>146</v>
      </c>
      <c r="BE729" s="199">
        <f>IF(N729="základní",J729,0)</f>
        <v>0</v>
      </c>
      <c r="BF729" s="199">
        <f>IF(N729="snížená",J729,0)</f>
        <v>0</v>
      </c>
      <c r="BG729" s="199">
        <f>IF(N729="zákl. přenesená",J729,0)</f>
        <v>0</v>
      </c>
      <c r="BH729" s="199">
        <f>IF(N729="sníž. přenesená",J729,0)</f>
        <v>0</v>
      </c>
      <c r="BI729" s="199">
        <f>IF(N729="nulová",J729,0)</f>
        <v>0</v>
      </c>
      <c r="BJ729" s="18" t="s">
        <v>81</v>
      </c>
      <c r="BK729" s="199">
        <f>ROUND(I729*H729,2)</f>
        <v>0</v>
      </c>
      <c r="BL729" s="18" t="s">
        <v>199</v>
      </c>
      <c r="BM729" s="198" t="s">
        <v>1232</v>
      </c>
    </row>
    <row r="730" spans="1:65" s="2" customFormat="1" ht="11.25">
      <c r="A730" s="35"/>
      <c r="B730" s="36"/>
      <c r="C730" s="37"/>
      <c r="D730" s="200" t="s">
        <v>154</v>
      </c>
      <c r="E730" s="37"/>
      <c r="F730" s="201" t="s">
        <v>1231</v>
      </c>
      <c r="G730" s="37"/>
      <c r="H730" s="37"/>
      <c r="I730" s="202"/>
      <c r="J730" s="37"/>
      <c r="K730" s="37"/>
      <c r="L730" s="40"/>
      <c r="M730" s="203"/>
      <c r="N730" s="204"/>
      <c r="O730" s="72"/>
      <c r="P730" s="72"/>
      <c r="Q730" s="72"/>
      <c r="R730" s="72"/>
      <c r="S730" s="72"/>
      <c r="T730" s="73"/>
      <c r="U730" s="35"/>
      <c r="V730" s="35"/>
      <c r="W730" s="35"/>
      <c r="X730" s="35"/>
      <c r="Y730" s="35"/>
      <c r="Z730" s="35"/>
      <c r="AA730" s="35"/>
      <c r="AB730" s="35"/>
      <c r="AC730" s="35"/>
      <c r="AD730" s="35"/>
      <c r="AE730" s="35"/>
      <c r="AT730" s="18" t="s">
        <v>154</v>
      </c>
      <c r="AU730" s="18" t="s">
        <v>83</v>
      </c>
    </row>
    <row r="731" spans="1:65" s="2" customFormat="1" ht="11.25">
      <c r="A731" s="35"/>
      <c r="B731" s="36"/>
      <c r="C731" s="37"/>
      <c r="D731" s="205" t="s">
        <v>155</v>
      </c>
      <c r="E731" s="37"/>
      <c r="F731" s="206" t="s">
        <v>1233</v>
      </c>
      <c r="G731" s="37"/>
      <c r="H731" s="37"/>
      <c r="I731" s="202"/>
      <c r="J731" s="37"/>
      <c r="K731" s="37"/>
      <c r="L731" s="40"/>
      <c r="M731" s="203"/>
      <c r="N731" s="204"/>
      <c r="O731" s="72"/>
      <c r="P731" s="72"/>
      <c r="Q731" s="72"/>
      <c r="R731" s="72"/>
      <c r="S731" s="72"/>
      <c r="T731" s="73"/>
      <c r="U731" s="35"/>
      <c r="V731" s="35"/>
      <c r="W731" s="35"/>
      <c r="X731" s="35"/>
      <c r="Y731" s="35"/>
      <c r="Z731" s="35"/>
      <c r="AA731" s="35"/>
      <c r="AB731" s="35"/>
      <c r="AC731" s="35"/>
      <c r="AD731" s="35"/>
      <c r="AE731" s="35"/>
      <c r="AT731" s="18" t="s">
        <v>155</v>
      </c>
      <c r="AU731" s="18" t="s">
        <v>83</v>
      </c>
    </row>
    <row r="732" spans="1:65" s="2" customFormat="1" ht="24.2" customHeight="1">
      <c r="A732" s="35"/>
      <c r="B732" s="36"/>
      <c r="C732" s="187" t="s">
        <v>896</v>
      </c>
      <c r="D732" s="187" t="s">
        <v>148</v>
      </c>
      <c r="E732" s="188" t="s">
        <v>351</v>
      </c>
      <c r="F732" s="189" t="s">
        <v>1234</v>
      </c>
      <c r="G732" s="190" t="s">
        <v>261</v>
      </c>
      <c r="H732" s="191">
        <v>1</v>
      </c>
      <c r="I732" s="192"/>
      <c r="J732" s="193">
        <f>ROUND(I732*H732,2)</f>
        <v>0</v>
      </c>
      <c r="K732" s="189" t="s">
        <v>312</v>
      </c>
      <c r="L732" s="40"/>
      <c r="M732" s="194" t="s">
        <v>1</v>
      </c>
      <c r="N732" s="195" t="s">
        <v>38</v>
      </c>
      <c r="O732" s="72"/>
      <c r="P732" s="196">
        <f>O732*H732</f>
        <v>0</v>
      </c>
      <c r="Q732" s="196">
        <v>0</v>
      </c>
      <c r="R732" s="196">
        <f>Q732*H732</f>
        <v>0</v>
      </c>
      <c r="S732" s="196">
        <v>0</v>
      </c>
      <c r="T732" s="197">
        <f>S732*H732</f>
        <v>0</v>
      </c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R732" s="198" t="s">
        <v>199</v>
      </c>
      <c r="AT732" s="198" t="s">
        <v>148</v>
      </c>
      <c r="AU732" s="198" t="s">
        <v>83</v>
      </c>
      <c r="AY732" s="18" t="s">
        <v>146</v>
      </c>
      <c r="BE732" s="199">
        <f>IF(N732="základní",J732,0)</f>
        <v>0</v>
      </c>
      <c r="BF732" s="199">
        <f>IF(N732="snížená",J732,0)</f>
        <v>0</v>
      </c>
      <c r="BG732" s="199">
        <f>IF(N732="zákl. přenesená",J732,0)</f>
        <v>0</v>
      </c>
      <c r="BH732" s="199">
        <f>IF(N732="sníž. přenesená",J732,0)</f>
        <v>0</v>
      </c>
      <c r="BI732" s="199">
        <f>IF(N732="nulová",J732,0)</f>
        <v>0</v>
      </c>
      <c r="BJ732" s="18" t="s">
        <v>81</v>
      </c>
      <c r="BK732" s="199">
        <f>ROUND(I732*H732,2)</f>
        <v>0</v>
      </c>
      <c r="BL732" s="18" t="s">
        <v>199</v>
      </c>
      <c r="BM732" s="198" t="s">
        <v>1235</v>
      </c>
    </row>
    <row r="733" spans="1:65" s="2" customFormat="1" ht="11.25">
      <c r="A733" s="35"/>
      <c r="B733" s="36"/>
      <c r="C733" s="37"/>
      <c r="D733" s="200" t="s">
        <v>154</v>
      </c>
      <c r="E733" s="37"/>
      <c r="F733" s="201" t="s">
        <v>1234</v>
      </c>
      <c r="G733" s="37"/>
      <c r="H733" s="37"/>
      <c r="I733" s="202"/>
      <c r="J733" s="37"/>
      <c r="K733" s="37"/>
      <c r="L733" s="40"/>
      <c r="M733" s="203"/>
      <c r="N733" s="204"/>
      <c r="O733" s="72"/>
      <c r="P733" s="72"/>
      <c r="Q733" s="72"/>
      <c r="R733" s="72"/>
      <c r="S733" s="72"/>
      <c r="T733" s="73"/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T733" s="18" t="s">
        <v>154</v>
      </c>
      <c r="AU733" s="18" t="s">
        <v>83</v>
      </c>
    </row>
    <row r="734" spans="1:65" s="2" customFormat="1" ht="16.5" customHeight="1">
      <c r="A734" s="35"/>
      <c r="B734" s="36"/>
      <c r="C734" s="187" t="s">
        <v>1236</v>
      </c>
      <c r="D734" s="187" t="s">
        <v>148</v>
      </c>
      <c r="E734" s="188" t="s">
        <v>1237</v>
      </c>
      <c r="F734" s="189" t="s">
        <v>1238</v>
      </c>
      <c r="G734" s="190" t="s">
        <v>327</v>
      </c>
      <c r="H734" s="191">
        <v>12</v>
      </c>
      <c r="I734" s="192"/>
      <c r="J734" s="193">
        <f>ROUND(I734*H734,2)</f>
        <v>0</v>
      </c>
      <c r="K734" s="189" t="s">
        <v>152</v>
      </c>
      <c r="L734" s="40"/>
      <c r="M734" s="194" t="s">
        <v>1</v>
      </c>
      <c r="N734" s="195" t="s">
        <v>38</v>
      </c>
      <c r="O734" s="72"/>
      <c r="P734" s="196">
        <f>O734*H734</f>
        <v>0</v>
      </c>
      <c r="Q734" s="196">
        <v>0</v>
      </c>
      <c r="R734" s="196">
        <f>Q734*H734</f>
        <v>0</v>
      </c>
      <c r="S734" s="196">
        <v>0</v>
      </c>
      <c r="T734" s="197">
        <f>S734*H734</f>
        <v>0</v>
      </c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R734" s="198" t="s">
        <v>199</v>
      </c>
      <c r="AT734" s="198" t="s">
        <v>148</v>
      </c>
      <c r="AU734" s="198" t="s">
        <v>83</v>
      </c>
      <c r="AY734" s="18" t="s">
        <v>146</v>
      </c>
      <c r="BE734" s="199">
        <f>IF(N734="základní",J734,0)</f>
        <v>0</v>
      </c>
      <c r="BF734" s="199">
        <f>IF(N734="snížená",J734,0)</f>
        <v>0</v>
      </c>
      <c r="BG734" s="199">
        <f>IF(N734="zákl. přenesená",J734,0)</f>
        <v>0</v>
      </c>
      <c r="BH734" s="199">
        <f>IF(N734="sníž. přenesená",J734,0)</f>
        <v>0</v>
      </c>
      <c r="BI734" s="199">
        <f>IF(N734="nulová",J734,0)</f>
        <v>0</v>
      </c>
      <c r="BJ734" s="18" t="s">
        <v>81</v>
      </c>
      <c r="BK734" s="199">
        <f>ROUND(I734*H734,2)</f>
        <v>0</v>
      </c>
      <c r="BL734" s="18" t="s">
        <v>199</v>
      </c>
      <c r="BM734" s="198" t="s">
        <v>1239</v>
      </c>
    </row>
    <row r="735" spans="1:65" s="2" customFormat="1" ht="11.25">
      <c r="A735" s="35"/>
      <c r="B735" s="36"/>
      <c r="C735" s="37"/>
      <c r="D735" s="200" t="s">
        <v>154</v>
      </c>
      <c r="E735" s="37"/>
      <c r="F735" s="201" t="s">
        <v>1238</v>
      </c>
      <c r="G735" s="37"/>
      <c r="H735" s="37"/>
      <c r="I735" s="202"/>
      <c r="J735" s="37"/>
      <c r="K735" s="37"/>
      <c r="L735" s="40"/>
      <c r="M735" s="203"/>
      <c r="N735" s="204"/>
      <c r="O735" s="72"/>
      <c r="P735" s="72"/>
      <c r="Q735" s="72"/>
      <c r="R735" s="72"/>
      <c r="S735" s="72"/>
      <c r="T735" s="73"/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T735" s="18" t="s">
        <v>154</v>
      </c>
      <c r="AU735" s="18" t="s">
        <v>83</v>
      </c>
    </row>
    <row r="736" spans="1:65" s="2" customFormat="1" ht="11.25">
      <c r="A736" s="35"/>
      <c r="B736" s="36"/>
      <c r="C736" s="37"/>
      <c r="D736" s="205" t="s">
        <v>155</v>
      </c>
      <c r="E736" s="37"/>
      <c r="F736" s="206" t="s">
        <v>1240</v>
      </c>
      <c r="G736" s="37"/>
      <c r="H736" s="37"/>
      <c r="I736" s="202"/>
      <c r="J736" s="37"/>
      <c r="K736" s="37"/>
      <c r="L736" s="40"/>
      <c r="M736" s="203"/>
      <c r="N736" s="204"/>
      <c r="O736" s="72"/>
      <c r="P736" s="72"/>
      <c r="Q736" s="72"/>
      <c r="R736" s="72"/>
      <c r="S736" s="72"/>
      <c r="T736" s="73"/>
      <c r="U736" s="35"/>
      <c r="V736" s="35"/>
      <c r="W736" s="35"/>
      <c r="X736" s="35"/>
      <c r="Y736" s="35"/>
      <c r="Z736" s="35"/>
      <c r="AA736" s="35"/>
      <c r="AB736" s="35"/>
      <c r="AC736" s="35"/>
      <c r="AD736" s="35"/>
      <c r="AE736" s="35"/>
      <c r="AT736" s="18" t="s">
        <v>155</v>
      </c>
      <c r="AU736" s="18" t="s">
        <v>83</v>
      </c>
    </row>
    <row r="737" spans="1:65" s="2" customFormat="1" ht="21.75" customHeight="1">
      <c r="A737" s="35"/>
      <c r="B737" s="36"/>
      <c r="C737" s="239" t="s">
        <v>901</v>
      </c>
      <c r="D737" s="239" t="s">
        <v>161</v>
      </c>
      <c r="E737" s="240" t="s">
        <v>1241</v>
      </c>
      <c r="F737" s="241" t="s">
        <v>1242</v>
      </c>
      <c r="G737" s="242" t="s">
        <v>327</v>
      </c>
      <c r="H737" s="243">
        <v>12</v>
      </c>
      <c r="I737" s="244"/>
      <c r="J737" s="245">
        <f>ROUND(I737*H737,2)</f>
        <v>0</v>
      </c>
      <c r="K737" s="241" t="s">
        <v>152</v>
      </c>
      <c r="L737" s="246"/>
      <c r="M737" s="247" t="s">
        <v>1</v>
      </c>
      <c r="N737" s="248" t="s">
        <v>38</v>
      </c>
      <c r="O737" s="72"/>
      <c r="P737" s="196">
        <f>O737*H737</f>
        <v>0</v>
      </c>
      <c r="Q737" s="196">
        <v>0</v>
      </c>
      <c r="R737" s="196">
        <f>Q737*H737</f>
        <v>0</v>
      </c>
      <c r="S737" s="196">
        <v>0</v>
      </c>
      <c r="T737" s="197">
        <f>S737*H737</f>
        <v>0</v>
      </c>
      <c r="U737" s="35"/>
      <c r="V737" s="35"/>
      <c r="W737" s="35"/>
      <c r="X737" s="35"/>
      <c r="Y737" s="35"/>
      <c r="Z737" s="35"/>
      <c r="AA737" s="35"/>
      <c r="AB737" s="35"/>
      <c r="AC737" s="35"/>
      <c r="AD737" s="35"/>
      <c r="AE737" s="35"/>
      <c r="AR737" s="198" t="s">
        <v>281</v>
      </c>
      <c r="AT737" s="198" t="s">
        <v>161</v>
      </c>
      <c r="AU737" s="198" t="s">
        <v>83</v>
      </c>
      <c r="AY737" s="18" t="s">
        <v>146</v>
      </c>
      <c r="BE737" s="199">
        <f>IF(N737="základní",J737,0)</f>
        <v>0</v>
      </c>
      <c r="BF737" s="199">
        <f>IF(N737="snížená",J737,0)</f>
        <v>0</v>
      </c>
      <c r="BG737" s="199">
        <f>IF(N737="zákl. přenesená",J737,0)</f>
        <v>0</v>
      </c>
      <c r="BH737" s="199">
        <f>IF(N737="sníž. přenesená",J737,0)</f>
        <v>0</v>
      </c>
      <c r="BI737" s="199">
        <f>IF(N737="nulová",J737,0)</f>
        <v>0</v>
      </c>
      <c r="BJ737" s="18" t="s">
        <v>81</v>
      </c>
      <c r="BK737" s="199">
        <f>ROUND(I737*H737,2)</f>
        <v>0</v>
      </c>
      <c r="BL737" s="18" t="s">
        <v>199</v>
      </c>
      <c r="BM737" s="198" t="s">
        <v>1243</v>
      </c>
    </row>
    <row r="738" spans="1:65" s="2" customFormat="1" ht="11.25">
      <c r="A738" s="35"/>
      <c r="B738" s="36"/>
      <c r="C738" s="37"/>
      <c r="D738" s="200" t="s">
        <v>154</v>
      </c>
      <c r="E738" s="37"/>
      <c r="F738" s="201" t="s">
        <v>1242</v>
      </c>
      <c r="G738" s="37"/>
      <c r="H738" s="37"/>
      <c r="I738" s="202"/>
      <c r="J738" s="37"/>
      <c r="K738" s="37"/>
      <c r="L738" s="40"/>
      <c r="M738" s="203"/>
      <c r="N738" s="204"/>
      <c r="O738" s="72"/>
      <c r="P738" s="72"/>
      <c r="Q738" s="72"/>
      <c r="R738" s="72"/>
      <c r="S738" s="72"/>
      <c r="T738" s="73"/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  <c r="AT738" s="18" t="s">
        <v>154</v>
      </c>
      <c r="AU738" s="18" t="s">
        <v>83</v>
      </c>
    </row>
    <row r="739" spans="1:65" s="2" customFormat="1" ht="24.2" customHeight="1">
      <c r="A739" s="35"/>
      <c r="B739" s="36"/>
      <c r="C739" s="187" t="s">
        <v>1244</v>
      </c>
      <c r="D739" s="187" t="s">
        <v>148</v>
      </c>
      <c r="E739" s="188" t="s">
        <v>1245</v>
      </c>
      <c r="F739" s="189" t="s">
        <v>1246</v>
      </c>
      <c r="G739" s="190" t="s">
        <v>320</v>
      </c>
      <c r="H739" s="191">
        <v>95</v>
      </c>
      <c r="I739" s="192"/>
      <c r="J739" s="193">
        <f>ROUND(I739*H739,2)</f>
        <v>0</v>
      </c>
      <c r="K739" s="189" t="s">
        <v>152</v>
      </c>
      <c r="L739" s="40"/>
      <c r="M739" s="194" t="s">
        <v>1</v>
      </c>
      <c r="N739" s="195" t="s">
        <v>38</v>
      </c>
      <c r="O739" s="72"/>
      <c r="P739" s="196">
        <f>O739*H739</f>
        <v>0</v>
      </c>
      <c r="Q739" s="196">
        <v>0</v>
      </c>
      <c r="R739" s="196">
        <f>Q739*H739</f>
        <v>0</v>
      </c>
      <c r="S739" s="196">
        <v>0</v>
      </c>
      <c r="T739" s="197">
        <f>S739*H739</f>
        <v>0</v>
      </c>
      <c r="U739" s="35"/>
      <c r="V739" s="35"/>
      <c r="W739" s="35"/>
      <c r="X739" s="35"/>
      <c r="Y739" s="35"/>
      <c r="Z739" s="35"/>
      <c r="AA739" s="35"/>
      <c r="AB739" s="35"/>
      <c r="AC739" s="35"/>
      <c r="AD739" s="35"/>
      <c r="AE739" s="35"/>
      <c r="AR739" s="198" t="s">
        <v>199</v>
      </c>
      <c r="AT739" s="198" t="s">
        <v>148</v>
      </c>
      <c r="AU739" s="198" t="s">
        <v>83</v>
      </c>
      <c r="AY739" s="18" t="s">
        <v>146</v>
      </c>
      <c r="BE739" s="199">
        <f>IF(N739="základní",J739,0)</f>
        <v>0</v>
      </c>
      <c r="BF739" s="199">
        <f>IF(N739="snížená",J739,0)</f>
        <v>0</v>
      </c>
      <c r="BG739" s="199">
        <f>IF(N739="zákl. přenesená",J739,0)</f>
        <v>0</v>
      </c>
      <c r="BH739" s="199">
        <f>IF(N739="sníž. přenesená",J739,0)</f>
        <v>0</v>
      </c>
      <c r="BI739" s="199">
        <f>IF(N739="nulová",J739,0)</f>
        <v>0</v>
      </c>
      <c r="BJ739" s="18" t="s">
        <v>81</v>
      </c>
      <c r="BK739" s="199">
        <f>ROUND(I739*H739,2)</f>
        <v>0</v>
      </c>
      <c r="BL739" s="18" t="s">
        <v>199</v>
      </c>
      <c r="BM739" s="198" t="s">
        <v>1247</v>
      </c>
    </row>
    <row r="740" spans="1:65" s="2" customFormat="1" ht="19.5">
      <c r="A740" s="35"/>
      <c r="B740" s="36"/>
      <c r="C740" s="37"/>
      <c r="D740" s="200" t="s">
        <v>154</v>
      </c>
      <c r="E740" s="37"/>
      <c r="F740" s="201" t="s">
        <v>1246</v>
      </c>
      <c r="G740" s="37"/>
      <c r="H740" s="37"/>
      <c r="I740" s="202"/>
      <c r="J740" s="37"/>
      <c r="K740" s="37"/>
      <c r="L740" s="40"/>
      <c r="M740" s="203"/>
      <c r="N740" s="204"/>
      <c r="O740" s="72"/>
      <c r="P740" s="72"/>
      <c r="Q740" s="72"/>
      <c r="R740" s="72"/>
      <c r="S740" s="72"/>
      <c r="T740" s="73"/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  <c r="AT740" s="18" t="s">
        <v>154</v>
      </c>
      <c r="AU740" s="18" t="s">
        <v>83</v>
      </c>
    </row>
    <row r="741" spans="1:65" s="2" customFormat="1" ht="11.25">
      <c r="A741" s="35"/>
      <c r="B741" s="36"/>
      <c r="C741" s="37"/>
      <c r="D741" s="205" t="s">
        <v>155</v>
      </c>
      <c r="E741" s="37"/>
      <c r="F741" s="206" t="s">
        <v>1248</v>
      </c>
      <c r="G741" s="37"/>
      <c r="H741" s="37"/>
      <c r="I741" s="202"/>
      <c r="J741" s="37"/>
      <c r="K741" s="37"/>
      <c r="L741" s="40"/>
      <c r="M741" s="203"/>
      <c r="N741" s="204"/>
      <c r="O741" s="72"/>
      <c r="P741" s="72"/>
      <c r="Q741" s="72"/>
      <c r="R741" s="72"/>
      <c r="S741" s="72"/>
      <c r="T741" s="73"/>
      <c r="U741" s="35"/>
      <c r="V741" s="35"/>
      <c r="W741" s="35"/>
      <c r="X741" s="35"/>
      <c r="Y741" s="35"/>
      <c r="Z741" s="35"/>
      <c r="AA741" s="35"/>
      <c r="AB741" s="35"/>
      <c r="AC741" s="35"/>
      <c r="AD741" s="35"/>
      <c r="AE741" s="35"/>
      <c r="AT741" s="18" t="s">
        <v>155</v>
      </c>
      <c r="AU741" s="18" t="s">
        <v>83</v>
      </c>
    </row>
    <row r="742" spans="1:65" s="2" customFormat="1" ht="24.2" customHeight="1">
      <c r="A742" s="35"/>
      <c r="B742" s="36"/>
      <c r="C742" s="239" t="s">
        <v>905</v>
      </c>
      <c r="D742" s="239" t="s">
        <v>161</v>
      </c>
      <c r="E742" s="240" t="s">
        <v>1249</v>
      </c>
      <c r="F742" s="241" t="s">
        <v>1250</v>
      </c>
      <c r="G742" s="242" t="s">
        <v>320</v>
      </c>
      <c r="H742" s="243">
        <v>95</v>
      </c>
      <c r="I742" s="244"/>
      <c r="J742" s="245">
        <f>ROUND(I742*H742,2)</f>
        <v>0</v>
      </c>
      <c r="K742" s="241" t="s">
        <v>152</v>
      </c>
      <c r="L742" s="246"/>
      <c r="M742" s="247" t="s">
        <v>1</v>
      </c>
      <c r="N742" s="248" t="s">
        <v>38</v>
      </c>
      <c r="O742" s="72"/>
      <c r="P742" s="196">
        <f>O742*H742</f>
        <v>0</v>
      </c>
      <c r="Q742" s="196">
        <v>0</v>
      </c>
      <c r="R742" s="196">
        <f>Q742*H742</f>
        <v>0</v>
      </c>
      <c r="S742" s="196">
        <v>0</v>
      </c>
      <c r="T742" s="197">
        <f>S742*H742</f>
        <v>0</v>
      </c>
      <c r="U742" s="35"/>
      <c r="V742" s="35"/>
      <c r="W742" s="35"/>
      <c r="X742" s="35"/>
      <c r="Y742" s="35"/>
      <c r="Z742" s="35"/>
      <c r="AA742" s="35"/>
      <c r="AB742" s="35"/>
      <c r="AC742" s="35"/>
      <c r="AD742" s="35"/>
      <c r="AE742" s="35"/>
      <c r="AR742" s="198" t="s">
        <v>281</v>
      </c>
      <c r="AT742" s="198" t="s">
        <v>161</v>
      </c>
      <c r="AU742" s="198" t="s">
        <v>83</v>
      </c>
      <c r="AY742" s="18" t="s">
        <v>146</v>
      </c>
      <c r="BE742" s="199">
        <f>IF(N742="základní",J742,0)</f>
        <v>0</v>
      </c>
      <c r="BF742" s="199">
        <f>IF(N742="snížená",J742,0)</f>
        <v>0</v>
      </c>
      <c r="BG742" s="199">
        <f>IF(N742="zákl. přenesená",J742,0)</f>
        <v>0</v>
      </c>
      <c r="BH742" s="199">
        <f>IF(N742="sníž. přenesená",J742,0)</f>
        <v>0</v>
      </c>
      <c r="BI742" s="199">
        <f>IF(N742="nulová",J742,0)</f>
        <v>0</v>
      </c>
      <c r="BJ742" s="18" t="s">
        <v>81</v>
      </c>
      <c r="BK742" s="199">
        <f>ROUND(I742*H742,2)</f>
        <v>0</v>
      </c>
      <c r="BL742" s="18" t="s">
        <v>199</v>
      </c>
      <c r="BM742" s="198" t="s">
        <v>1251</v>
      </c>
    </row>
    <row r="743" spans="1:65" s="2" customFormat="1" ht="19.5">
      <c r="A743" s="35"/>
      <c r="B743" s="36"/>
      <c r="C743" s="37"/>
      <c r="D743" s="200" t="s">
        <v>154</v>
      </c>
      <c r="E743" s="37"/>
      <c r="F743" s="201" t="s">
        <v>1250</v>
      </c>
      <c r="G743" s="37"/>
      <c r="H743" s="37"/>
      <c r="I743" s="202"/>
      <c r="J743" s="37"/>
      <c r="K743" s="37"/>
      <c r="L743" s="40"/>
      <c r="M743" s="203"/>
      <c r="N743" s="204"/>
      <c r="O743" s="72"/>
      <c r="P743" s="72"/>
      <c r="Q743" s="72"/>
      <c r="R743" s="72"/>
      <c r="S743" s="72"/>
      <c r="T743" s="73"/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  <c r="AT743" s="18" t="s">
        <v>154</v>
      </c>
      <c r="AU743" s="18" t="s">
        <v>83</v>
      </c>
    </row>
    <row r="744" spans="1:65" s="2" customFormat="1" ht="33" customHeight="1">
      <c r="A744" s="35"/>
      <c r="B744" s="36"/>
      <c r="C744" s="187" t="s">
        <v>1252</v>
      </c>
      <c r="D744" s="187" t="s">
        <v>148</v>
      </c>
      <c r="E744" s="188" t="s">
        <v>1253</v>
      </c>
      <c r="F744" s="189" t="s">
        <v>1254</v>
      </c>
      <c r="G744" s="190" t="s">
        <v>320</v>
      </c>
      <c r="H744" s="191">
        <v>145</v>
      </c>
      <c r="I744" s="192"/>
      <c r="J744" s="193">
        <f>ROUND(I744*H744,2)</f>
        <v>0</v>
      </c>
      <c r="K744" s="189" t="s">
        <v>152</v>
      </c>
      <c r="L744" s="40"/>
      <c r="M744" s="194" t="s">
        <v>1</v>
      </c>
      <c r="N744" s="195" t="s">
        <v>38</v>
      </c>
      <c r="O744" s="72"/>
      <c r="P744" s="196">
        <f>O744*H744</f>
        <v>0</v>
      </c>
      <c r="Q744" s="196">
        <v>0</v>
      </c>
      <c r="R744" s="196">
        <f>Q744*H744</f>
        <v>0</v>
      </c>
      <c r="S744" s="196">
        <v>0</v>
      </c>
      <c r="T744" s="197">
        <f>S744*H744</f>
        <v>0</v>
      </c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R744" s="198" t="s">
        <v>199</v>
      </c>
      <c r="AT744" s="198" t="s">
        <v>148</v>
      </c>
      <c r="AU744" s="198" t="s">
        <v>83</v>
      </c>
      <c r="AY744" s="18" t="s">
        <v>146</v>
      </c>
      <c r="BE744" s="199">
        <f>IF(N744="základní",J744,0)</f>
        <v>0</v>
      </c>
      <c r="BF744" s="199">
        <f>IF(N744="snížená",J744,0)</f>
        <v>0</v>
      </c>
      <c r="BG744" s="199">
        <f>IF(N744="zákl. přenesená",J744,0)</f>
        <v>0</v>
      </c>
      <c r="BH744" s="199">
        <f>IF(N744="sníž. přenesená",J744,0)</f>
        <v>0</v>
      </c>
      <c r="BI744" s="199">
        <f>IF(N744="nulová",J744,0)</f>
        <v>0</v>
      </c>
      <c r="BJ744" s="18" t="s">
        <v>81</v>
      </c>
      <c r="BK744" s="199">
        <f>ROUND(I744*H744,2)</f>
        <v>0</v>
      </c>
      <c r="BL744" s="18" t="s">
        <v>199</v>
      </c>
      <c r="BM744" s="198" t="s">
        <v>1255</v>
      </c>
    </row>
    <row r="745" spans="1:65" s="2" customFormat="1" ht="19.5">
      <c r="A745" s="35"/>
      <c r="B745" s="36"/>
      <c r="C745" s="37"/>
      <c r="D745" s="200" t="s">
        <v>154</v>
      </c>
      <c r="E745" s="37"/>
      <c r="F745" s="201" t="s">
        <v>1254</v>
      </c>
      <c r="G745" s="37"/>
      <c r="H745" s="37"/>
      <c r="I745" s="202"/>
      <c r="J745" s="37"/>
      <c r="K745" s="37"/>
      <c r="L745" s="40"/>
      <c r="M745" s="203"/>
      <c r="N745" s="204"/>
      <c r="O745" s="72"/>
      <c r="P745" s="72"/>
      <c r="Q745" s="72"/>
      <c r="R745" s="72"/>
      <c r="S745" s="72"/>
      <c r="T745" s="73"/>
      <c r="U745" s="35"/>
      <c r="V745" s="35"/>
      <c r="W745" s="35"/>
      <c r="X745" s="35"/>
      <c r="Y745" s="35"/>
      <c r="Z745" s="35"/>
      <c r="AA745" s="35"/>
      <c r="AB745" s="35"/>
      <c r="AC745" s="35"/>
      <c r="AD745" s="35"/>
      <c r="AE745" s="35"/>
      <c r="AT745" s="18" t="s">
        <v>154</v>
      </c>
      <c r="AU745" s="18" t="s">
        <v>83</v>
      </c>
    </row>
    <row r="746" spans="1:65" s="2" customFormat="1" ht="11.25">
      <c r="A746" s="35"/>
      <c r="B746" s="36"/>
      <c r="C746" s="37"/>
      <c r="D746" s="205" t="s">
        <v>155</v>
      </c>
      <c r="E746" s="37"/>
      <c r="F746" s="206" t="s">
        <v>1256</v>
      </c>
      <c r="G746" s="37"/>
      <c r="H746" s="37"/>
      <c r="I746" s="202"/>
      <c r="J746" s="37"/>
      <c r="K746" s="37"/>
      <c r="L746" s="40"/>
      <c r="M746" s="203"/>
      <c r="N746" s="204"/>
      <c r="O746" s="72"/>
      <c r="P746" s="72"/>
      <c r="Q746" s="72"/>
      <c r="R746" s="72"/>
      <c r="S746" s="72"/>
      <c r="T746" s="73"/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T746" s="18" t="s">
        <v>155</v>
      </c>
      <c r="AU746" s="18" t="s">
        <v>83</v>
      </c>
    </row>
    <row r="747" spans="1:65" s="13" customFormat="1" ht="11.25">
      <c r="B747" s="207"/>
      <c r="C747" s="208"/>
      <c r="D747" s="200" t="s">
        <v>157</v>
      </c>
      <c r="E747" s="209" t="s">
        <v>1</v>
      </c>
      <c r="F747" s="210" t="s">
        <v>1257</v>
      </c>
      <c r="G747" s="208"/>
      <c r="H747" s="209" t="s">
        <v>1</v>
      </c>
      <c r="I747" s="211"/>
      <c r="J747" s="208"/>
      <c r="K747" s="208"/>
      <c r="L747" s="212"/>
      <c r="M747" s="213"/>
      <c r="N747" s="214"/>
      <c r="O747" s="214"/>
      <c r="P747" s="214"/>
      <c r="Q747" s="214"/>
      <c r="R747" s="214"/>
      <c r="S747" s="214"/>
      <c r="T747" s="215"/>
      <c r="AT747" s="216" t="s">
        <v>157</v>
      </c>
      <c r="AU747" s="216" t="s">
        <v>83</v>
      </c>
      <c r="AV747" s="13" t="s">
        <v>81</v>
      </c>
      <c r="AW747" s="13" t="s">
        <v>30</v>
      </c>
      <c r="AX747" s="13" t="s">
        <v>73</v>
      </c>
      <c r="AY747" s="216" t="s">
        <v>146</v>
      </c>
    </row>
    <row r="748" spans="1:65" s="14" customFormat="1" ht="11.25">
      <c r="B748" s="217"/>
      <c r="C748" s="218"/>
      <c r="D748" s="200" t="s">
        <v>157</v>
      </c>
      <c r="E748" s="219" t="s">
        <v>1</v>
      </c>
      <c r="F748" s="220" t="s">
        <v>1163</v>
      </c>
      <c r="G748" s="218"/>
      <c r="H748" s="221">
        <v>145</v>
      </c>
      <c r="I748" s="222"/>
      <c r="J748" s="218"/>
      <c r="K748" s="218"/>
      <c r="L748" s="223"/>
      <c r="M748" s="224"/>
      <c r="N748" s="225"/>
      <c r="O748" s="225"/>
      <c r="P748" s="225"/>
      <c r="Q748" s="225"/>
      <c r="R748" s="225"/>
      <c r="S748" s="225"/>
      <c r="T748" s="226"/>
      <c r="AT748" s="227" t="s">
        <v>157</v>
      </c>
      <c r="AU748" s="227" t="s">
        <v>83</v>
      </c>
      <c r="AV748" s="14" t="s">
        <v>83</v>
      </c>
      <c r="AW748" s="14" t="s">
        <v>30</v>
      </c>
      <c r="AX748" s="14" t="s">
        <v>73</v>
      </c>
      <c r="AY748" s="227" t="s">
        <v>146</v>
      </c>
    </row>
    <row r="749" spans="1:65" s="15" customFormat="1" ht="11.25">
      <c r="B749" s="228"/>
      <c r="C749" s="229"/>
      <c r="D749" s="200" t="s">
        <v>157</v>
      </c>
      <c r="E749" s="230" t="s">
        <v>1</v>
      </c>
      <c r="F749" s="231" t="s">
        <v>160</v>
      </c>
      <c r="G749" s="229"/>
      <c r="H749" s="232">
        <v>145</v>
      </c>
      <c r="I749" s="233"/>
      <c r="J749" s="229"/>
      <c r="K749" s="229"/>
      <c r="L749" s="234"/>
      <c r="M749" s="235"/>
      <c r="N749" s="236"/>
      <c r="O749" s="236"/>
      <c r="P749" s="236"/>
      <c r="Q749" s="236"/>
      <c r="R749" s="236"/>
      <c r="S749" s="236"/>
      <c r="T749" s="237"/>
      <c r="AT749" s="238" t="s">
        <v>157</v>
      </c>
      <c r="AU749" s="238" t="s">
        <v>83</v>
      </c>
      <c r="AV749" s="15" t="s">
        <v>153</v>
      </c>
      <c r="AW749" s="15" t="s">
        <v>30</v>
      </c>
      <c r="AX749" s="15" t="s">
        <v>81</v>
      </c>
      <c r="AY749" s="238" t="s">
        <v>146</v>
      </c>
    </row>
    <row r="750" spans="1:65" s="2" customFormat="1" ht="24.2" customHeight="1">
      <c r="A750" s="35"/>
      <c r="B750" s="36"/>
      <c r="C750" s="239" t="s">
        <v>908</v>
      </c>
      <c r="D750" s="239" t="s">
        <v>161</v>
      </c>
      <c r="E750" s="240" t="s">
        <v>1258</v>
      </c>
      <c r="F750" s="241" t="s">
        <v>1259</v>
      </c>
      <c r="G750" s="242" t="s">
        <v>320</v>
      </c>
      <c r="H750" s="243">
        <v>159.5</v>
      </c>
      <c r="I750" s="244"/>
      <c r="J750" s="245">
        <f>ROUND(I750*H750,2)</f>
        <v>0</v>
      </c>
      <c r="K750" s="241" t="s">
        <v>152</v>
      </c>
      <c r="L750" s="246"/>
      <c r="M750" s="247" t="s">
        <v>1</v>
      </c>
      <c r="N750" s="248" t="s">
        <v>38</v>
      </c>
      <c r="O750" s="72"/>
      <c r="P750" s="196">
        <f>O750*H750</f>
        <v>0</v>
      </c>
      <c r="Q750" s="196">
        <v>0</v>
      </c>
      <c r="R750" s="196">
        <f>Q750*H750</f>
        <v>0</v>
      </c>
      <c r="S750" s="196">
        <v>0</v>
      </c>
      <c r="T750" s="197">
        <f>S750*H750</f>
        <v>0</v>
      </c>
      <c r="U750" s="35"/>
      <c r="V750" s="35"/>
      <c r="W750" s="35"/>
      <c r="X750" s="35"/>
      <c r="Y750" s="35"/>
      <c r="Z750" s="35"/>
      <c r="AA750" s="35"/>
      <c r="AB750" s="35"/>
      <c r="AC750" s="35"/>
      <c r="AD750" s="35"/>
      <c r="AE750" s="35"/>
      <c r="AR750" s="198" t="s">
        <v>281</v>
      </c>
      <c r="AT750" s="198" t="s">
        <v>161</v>
      </c>
      <c r="AU750" s="198" t="s">
        <v>83</v>
      </c>
      <c r="AY750" s="18" t="s">
        <v>146</v>
      </c>
      <c r="BE750" s="199">
        <f>IF(N750="základní",J750,0)</f>
        <v>0</v>
      </c>
      <c r="BF750" s="199">
        <f>IF(N750="snížená",J750,0)</f>
        <v>0</v>
      </c>
      <c r="BG750" s="199">
        <f>IF(N750="zákl. přenesená",J750,0)</f>
        <v>0</v>
      </c>
      <c r="BH750" s="199">
        <f>IF(N750="sníž. přenesená",J750,0)</f>
        <v>0</v>
      </c>
      <c r="BI750" s="199">
        <f>IF(N750="nulová",J750,0)</f>
        <v>0</v>
      </c>
      <c r="BJ750" s="18" t="s">
        <v>81</v>
      </c>
      <c r="BK750" s="199">
        <f>ROUND(I750*H750,2)</f>
        <v>0</v>
      </c>
      <c r="BL750" s="18" t="s">
        <v>199</v>
      </c>
      <c r="BM750" s="198" t="s">
        <v>1260</v>
      </c>
    </row>
    <row r="751" spans="1:65" s="2" customFormat="1" ht="19.5">
      <c r="A751" s="35"/>
      <c r="B751" s="36"/>
      <c r="C751" s="37"/>
      <c r="D751" s="200" t="s">
        <v>154</v>
      </c>
      <c r="E751" s="37"/>
      <c r="F751" s="201" t="s">
        <v>1259</v>
      </c>
      <c r="G751" s="37"/>
      <c r="H751" s="37"/>
      <c r="I751" s="202"/>
      <c r="J751" s="37"/>
      <c r="K751" s="37"/>
      <c r="L751" s="40"/>
      <c r="M751" s="203"/>
      <c r="N751" s="204"/>
      <c r="O751" s="72"/>
      <c r="P751" s="72"/>
      <c r="Q751" s="72"/>
      <c r="R751" s="72"/>
      <c r="S751" s="72"/>
      <c r="T751" s="73"/>
      <c r="U751" s="35"/>
      <c r="V751" s="35"/>
      <c r="W751" s="35"/>
      <c r="X751" s="35"/>
      <c r="Y751" s="35"/>
      <c r="Z751" s="35"/>
      <c r="AA751" s="35"/>
      <c r="AB751" s="35"/>
      <c r="AC751" s="35"/>
      <c r="AD751" s="35"/>
      <c r="AE751" s="35"/>
      <c r="AT751" s="18" t="s">
        <v>154</v>
      </c>
      <c r="AU751" s="18" t="s">
        <v>83</v>
      </c>
    </row>
    <row r="752" spans="1:65" s="2" customFormat="1" ht="19.5">
      <c r="A752" s="35"/>
      <c r="B752" s="36"/>
      <c r="C752" s="37"/>
      <c r="D752" s="200" t="s">
        <v>227</v>
      </c>
      <c r="E752" s="37"/>
      <c r="F752" s="249" t="s">
        <v>1261</v>
      </c>
      <c r="G752" s="37"/>
      <c r="H752" s="37"/>
      <c r="I752" s="202"/>
      <c r="J752" s="37"/>
      <c r="K752" s="37"/>
      <c r="L752" s="40"/>
      <c r="M752" s="203"/>
      <c r="N752" s="204"/>
      <c r="O752" s="72"/>
      <c r="P752" s="72"/>
      <c r="Q752" s="72"/>
      <c r="R752" s="72"/>
      <c r="S752" s="72"/>
      <c r="T752" s="73"/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  <c r="AT752" s="18" t="s">
        <v>227</v>
      </c>
      <c r="AU752" s="18" t="s">
        <v>83</v>
      </c>
    </row>
    <row r="753" spans="1:65" s="14" customFormat="1" ht="11.25">
      <c r="B753" s="217"/>
      <c r="C753" s="218"/>
      <c r="D753" s="200" t="s">
        <v>157</v>
      </c>
      <c r="E753" s="219" t="s">
        <v>1</v>
      </c>
      <c r="F753" s="220" t="s">
        <v>1262</v>
      </c>
      <c r="G753" s="218"/>
      <c r="H753" s="221">
        <v>159.5</v>
      </c>
      <c r="I753" s="222"/>
      <c r="J753" s="218"/>
      <c r="K753" s="218"/>
      <c r="L753" s="223"/>
      <c r="M753" s="224"/>
      <c r="N753" s="225"/>
      <c r="O753" s="225"/>
      <c r="P753" s="225"/>
      <c r="Q753" s="225"/>
      <c r="R753" s="225"/>
      <c r="S753" s="225"/>
      <c r="T753" s="226"/>
      <c r="AT753" s="227" t="s">
        <v>157</v>
      </c>
      <c r="AU753" s="227" t="s">
        <v>83</v>
      </c>
      <c r="AV753" s="14" t="s">
        <v>83</v>
      </c>
      <c r="AW753" s="14" t="s">
        <v>30</v>
      </c>
      <c r="AX753" s="14" t="s">
        <v>73</v>
      </c>
      <c r="AY753" s="227" t="s">
        <v>146</v>
      </c>
    </row>
    <row r="754" spans="1:65" s="15" customFormat="1" ht="11.25">
      <c r="B754" s="228"/>
      <c r="C754" s="229"/>
      <c r="D754" s="200" t="s">
        <v>157</v>
      </c>
      <c r="E754" s="230" t="s">
        <v>1</v>
      </c>
      <c r="F754" s="231" t="s">
        <v>160</v>
      </c>
      <c r="G754" s="229"/>
      <c r="H754" s="232">
        <v>159.5</v>
      </c>
      <c r="I754" s="233"/>
      <c r="J754" s="229"/>
      <c r="K754" s="229"/>
      <c r="L754" s="234"/>
      <c r="M754" s="235"/>
      <c r="N754" s="236"/>
      <c r="O754" s="236"/>
      <c r="P754" s="236"/>
      <c r="Q754" s="236"/>
      <c r="R754" s="236"/>
      <c r="S754" s="236"/>
      <c r="T754" s="237"/>
      <c r="AT754" s="238" t="s">
        <v>157</v>
      </c>
      <c r="AU754" s="238" t="s">
        <v>83</v>
      </c>
      <c r="AV754" s="15" t="s">
        <v>153</v>
      </c>
      <c r="AW754" s="15" t="s">
        <v>30</v>
      </c>
      <c r="AX754" s="15" t="s">
        <v>81</v>
      </c>
      <c r="AY754" s="238" t="s">
        <v>146</v>
      </c>
    </row>
    <row r="755" spans="1:65" s="2" customFormat="1" ht="24.2" customHeight="1">
      <c r="A755" s="35"/>
      <c r="B755" s="36"/>
      <c r="C755" s="187" t="s">
        <v>1263</v>
      </c>
      <c r="D755" s="187" t="s">
        <v>148</v>
      </c>
      <c r="E755" s="188" t="s">
        <v>1264</v>
      </c>
      <c r="F755" s="189" t="s">
        <v>1265</v>
      </c>
      <c r="G755" s="190" t="s">
        <v>320</v>
      </c>
      <c r="H755" s="191">
        <v>185</v>
      </c>
      <c r="I755" s="192"/>
      <c r="J755" s="193">
        <f>ROUND(I755*H755,2)</f>
        <v>0</v>
      </c>
      <c r="K755" s="189" t="s">
        <v>152</v>
      </c>
      <c r="L755" s="40"/>
      <c r="M755" s="194" t="s">
        <v>1</v>
      </c>
      <c r="N755" s="195" t="s">
        <v>38</v>
      </c>
      <c r="O755" s="72"/>
      <c r="P755" s="196">
        <f>O755*H755</f>
        <v>0</v>
      </c>
      <c r="Q755" s="196">
        <v>0</v>
      </c>
      <c r="R755" s="196">
        <f>Q755*H755</f>
        <v>0</v>
      </c>
      <c r="S755" s="196">
        <v>0</v>
      </c>
      <c r="T755" s="197">
        <f>S755*H755</f>
        <v>0</v>
      </c>
      <c r="U755" s="35"/>
      <c r="V755" s="35"/>
      <c r="W755" s="35"/>
      <c r="X755" s="35"/>
      <c r="Y755" s="35"/>
      <c r="Z755" s="35"/>
      <c r="AA755" s="35"/>
      <c r="AB755" s="35"/>
      <c r="AC755" s="35"/>
      <c r="AD755" s="35"/>
      <c r="AE755" s="35"/>
      <c r="AR755" s="198" t="s">
        <v>199</v>
      </c>
      <c r="AT755" s="198" t="s">
        <v>148</v>
      </c>
      <c r="AU755" s="198" t="s">
        <v>83</v>
      </c>
      <c r="AY755" s="18" t="s">
        <v>146</v>
      </c>
      <c r="BE755" s="199">
        <f>IF(N755="základní",J755,0)</f>
        <v>0</v>
      </c>
      <c r="BF755" s="199">
        <f>IF(N755="snížená",J755,0)</f>
        <v>0</v>
      </c>
      <c r="BG755" s="199">
        <f>IF(N755="zákl. přenesená",J755,0)</f>
        <v>0</v>
      </c>
      <c r="BH755" s="199">
        <f>IF(N755="sníž. přenesená",J755,0)</f>
        <v>0</v>
      </c>
      <c r="BI755" s="199">
        <f>IF(N755="nulová",J755,0)</f>
        <v>0</v>
      </c>
      <c r="BJ755" s="18" t="s">
        <v>81</v>
      </c>
      <c r="BK755" s="199">
        <f>ROUND(I755*H755,2)</f>
        <v>0</v>
      </c>
      <c r="BL755" s="18" t="s">
        <v>199</v>
      </c>
      <c r="BM755" s="198" t="s">
        <v>1266</v>
      </c>
    </row>
    <row r="756" spans="1:65" s="2" customFormat="1" ht="19.5">
      <c r="A756" s="35"/>
      <c r="B756" s="36"/>
      <c r="C756" s="37"/>
      <c r="D756" s="200" t="s">
        <v>154</v>
      </c>
      <c r="E756" s="37"/>
      <c r="F756" s="201" t="s">
        <v>1265</v>
      </c>
      <c r="G756" s="37"/>
      <c r="H756" s="37"/>
      <c r="I756" s="202"/>
      <c r="J756" s="37"/>
      <c r="K756" s="37"/>
      <c r="L756" s="40"/>
      <c r="M756" s="203"/>
      <c r="N756" s="204"/>
      <c r="O756" s="72"/>
      <c r="P756" s="72"/>
      <c r="Q756" s="72"/>
      <c r="R756" s="72"/>
      <c r="S756" s="72"/>
      <c r="T756" s="73"/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  <c r="AT756" s="18" t="s">
        <v>154</v>
      </c>
      <c r="AU756" s="18" t="s">
        <v>83</v>
      </c>
    </row>
    <row r="757" spans="1:65" s="2" customFormat="1" ht="11.25">
      <c r="A757" s="35"/>
      <c r="B757" s="36"/>
      <c r="C757" s="37"/>
      <c r="D757" s="205" t="s">
        <v>155</v>
      </c>
      <c r="E757" s="37"/>
      <c r="F757" s="206" t="s">
        <v>1267</v>
      </c>
      <c r="G757" s="37"/>
      <c r="H757" s="37"/>
      <c r="I757" s="202"/>
      <c r="J757" s="37"/>
      <c r="K757" s="37"/>
      <c r="L757" s="40"/>
      <c r="M757" s="203"/>
      <c r="N757" s="204"/>
      <c r="O757" s="72"/>
      <c r="P757" s="72"/>
      <c r="Q757" s="72"/>
      <c r="R757" s="72"/>
      <c r="S757" s="72"/>
      <c r="T757" s="73"/>
      <c r="U757" s="35"/>
      <c r="V757" s="35"/>
      <c r="W757" s="35"/>
      <c r="X757" s="35"/>
      <c r="Y757" s="35"/>
      <c r="Z757" s="35"/>
      <c r="AA757" s="35"/>
      <c r="AB757" s="35"/>
      <c r="AC757" s="35"/>
      <c r="AD757" s="35"/>
      <c r="AE757" s="35"/>
      <c r="AT757" s="18" t="s">
        <v>155</v>
      </c>
      <c r="AU757" s="18" t="s">
        <v>83</v>
      </c>
    </row>
    <row r="758" spans="1:65" s="13" customFormat="1" ht="11.25">
      <c r="B758" s="207"/>
      <c r="C758" s="208"/>
      <c r="D758" s="200" t="s">
        <v>157</v>
      </c>
      <c r="E758" s="209" t="s">
        <v>1</v>
      </c>
      <c r="F758" s="210" t="s">
        <v>1268</v>
      </c>
      <c r="G758" s="208"/>
      <c r="H758" s="209" t="s">
        <v>1</v>
      </c>
      <c r="I758" s="211"/>
      <c r="J758" s="208"/>
      <c r="K758" s="208"/>
      <c r="L758" s="212"/>
      <c r="M758" s="213"/>
      <c r="N758" s="214"/>
      <c r="O758" s="214"/>
      <c r="P758" s="214"/>
      <c r="Q758" s="214"/>
      <c r="R758" s="214"/>
      <c r="S758" s="214"/>
      <c r="T758" s="215"/>
      <c r="AT758" s="216" t="s">
        <v>157</v>
      </c>
      <c r="AU758" s="216" t="s">
        <v>83</v>
      </c>
      <c r="AV758" s="13" t="s">
        <v>81</v>
      </c>
      <c r="AW758" s="13" t="s">
        <v>30</v>
      </c>
      <c r="AX758" s="13" t="s">
        <v>73</v>
      </c>
      <c r="AY758" s="216" t="s">
        <v>146</v>
      </c>
    </row>
    <row r="759" spans="1:65" s="14" customFormat="1" ht="11.25">
      <c r="B759" s="217"/>
      <c r="C759" s="218"/>
      <c r="D759" s="200" t="s">
        <v>157</v>
      </c>
      <c r="E759" s="219" t="s">
        <v>1</v>
      </c>
      <c r="F759" s="220" t="s">
        <v>1269</v>
      </c>
      <c r="G759" s="218"/>
      <c r="H759" s="221">
        <v>185</v>
      </c>
      <c r="I759" s="222"/>
      <c r="J759" s="218"/>
      <c r="K759" s="218"/>
      <c r="L759" s="223"/>
      <c r="M759" s="224"/>
      <c r="N759" s="225"/>
      <c r="O759" s="225"/>
      <c r="P759" s="225"/>
      <c r="Q759" s="225"/>
      <c r="R759" s="225"/>
      <c r="S759" s="225"/>
      <c r="T759" s="226"/>
      <c r="AT759" s="227" t="s">
        <v>157</v>
      </c>
      <c r="AU759" s="227" t="s">
        <v>83</v>
      </c>
      <c r="AV759" s="14" t="s">
        <v>83</v>
      </c>
      <c r="AW759" s="14" t="s">
        <v>30</v>
      </c>
      <c r="AX759" s="14" t="s">
        <v>73</v>
      </c>
      <c r="AY759" s="227" t="s">
        <v>146</v>
      </c>
    </row>
    <row r="760" spans="1:65" s="15" customFormat="1" ht="11.25">
      <c r="B760" s="228"/>
      <c r="C760" s="229"/>
      <c r="D760" s="200" t="s">
        <v>157</v>
      </c>
      <c r="E760" s="230" t="s">
        <v>1</v>
      </c>
      <c r="F760" s="231" t="s">
        <v>160</v>
      </c>
      <c r="G760" s="229"/>
      <c r="H760" s="232">
        <v>185</v>
      </c>
      <c r="I760" s="233"/>
      <c r="J760" s="229"/>
      <c r="K760" s="229"/>
      <c r="L760" s="234"/>
      <c r="M760" s="235"/>
      <c r="N760" s="236"/>
      <c r="O760" s="236"/>
      <c r="P760" s="236"/>
      <c r="Q760" s="236"/>
      <c r="R760" s="236"/>
      <c r="S760" s="236"/>
      <c r="T760" s="237"/>
      <c r="AT760" s="238" t="s">
        <v>157</v>
      </c>
      <c r="AU760" s="238" t="s">
        <v>83</v>
      </c>
      <c r="AV760" s="15" t="s">
        <v>153</v>
      </c>
      <c r="AW760" s="15" t="s">
        <v>30</v>
      </c>
      <c r="AX760" s="15" t="s">
        <v>81</v>
      </c>
      <c r="AY760" s="238" t="s">
        <v>146</v>
      </c>
    </row>
    <row r="761" spans="1:65" s="2" customFormat="1" ht="24.2" customHeight="1">
      <c r="A761" s="35"/>
      <c r="B761" s="36"/>
      <c r="C761" s="239" t="s">
        <v>912</v>
      </c>
      <c r="D761" s="239" t="s">
        <v>161</v>
      </c>
      <c r="E761" s="240" t="s">
        <v>1270</v>
      </c>
      <c r="F761" s="241" t="s">
        <v>1271</v>
      </c>
      <c r="G761" s="242" t="s">
        <v>320</v>
      </c>
      <c r="H761" s="243">
        <v>203.5</v>
      </c>
      <c r="I761" s="244"/>
      <c r="J761" s="245">
        <f>ROUND(I761*H761,2)</f>
        <v>0</v>
      </c>
      <c r="K761" s="241" t="s">
        <v>152</v>
      </c>
      <c r="L761" s="246"/>
      <c r="M761" s="247" t="s">
        <v>1</v>
      </c>
      <c r="N761" s="248" t="s">
        <v>38</v>
      </c>
      <c r="O761" s="72"/>
      <c r="P761" s="196">
        <f>O761*H761</f>
        <v>0</v>
      </c>
      <c r="Q761" s="196">
        <v>0</v>
      </c>
      <c r="R761" s="196">
        <f>Q761*H761</f>
        <v>0</v>
      </c>
      <c r="S761" s="196">
        <v>0</v>
      </c>
      <c r="T761" s="197">
        <f>S761*H761</f>
        <v>0</v>
      </c>
      <c r="U761" s="35"/>
      <c r="V761" s="35"/>
      <c r="W761" s="35"/>
      <c r="X761" s="35"/>
      <c r="Y761" s="35"/>
      <c r="Z761" s="35"/>
      <c r="AA761" s="35"/>
      <c r="AB761" s="35"/>
      <c r="AC761" s="35"/>
      <c r="AD761" s="35"/>
      <c r="AE761" s="35"/>
      <c r="AR761" s="198" t="s">
        <v>281</v>
      </c>
      <c r="AT761" s="198" t="s">
        <v>161</v>
      </c>
      <c r="AU761" s="198" t="s">
        <v>83</v>
      </c>
      <c r="AY761" s="18" t="s">
        <v>146</v>
      </c>
      <c r="BE761" s="199">
        <f>IF(N761="základní",J761,0)</f>
        <v>0</v>
      </c>
      <c r="BF761" s="199">
        <f>IF(N761="snížená",J761,0)</f>
        <v>0</v>
      </c>
      <c r="BG761" s="199">
        <f>IF(N761="zákl. přenesená",J761,0)</f>
        <v>0</v>
      </c>
      <c r="BH761" s="199">
        <f>IF(N761="sníž. přenesená",J761,0)</f>
        <v>0</v>
      </c>
      <c r="BI761" s="199">
        <f>IF(N761="nulová",J761,0)</f>
        <v>0</v>
      </c>
      <c r="BJ761" s="18" t="s">
        <v>81</v>
      </c>
      <c r="BK761" s="199">
        <f>ROUND(I761*H761,2)</f>
        <v>0</v>
      </c>
      <c r="BL761" s="18" t="s">
        <v>199</v>
      </c>
      <c r="BM761" s="198" t="s">
        <v>1272</v>
      </c>
    </row>
    <row r="762" spans="1:65" s="2" customFormat="1" ht="19.5">
      <c r="A762" s="35"/>
      <c r="B762" s="36"/>
      <c r="C762" s="37"/>
      <c r="D762" s="200" t="s">
        <v>154</v>
      </c>
      <c r="E762" s="37"/>
      <c r="F762" s="201" t="s">
        <v>1271</v>
      </c>
      <c r="G762" s="37"/>
      <c r="H762" s="37"/>
      <c r="I762" s="202"/>
      <c r="J762" s="37"/>
      <c r="K762" s="37"/>
      <c r="L762" s="40"/>
      <c r="M762" s="203"/>
      <c r="N762" s="204"/>
      <c r="O762" s="72"/>
      <c r="P762" s="72"/>
      <c r="Q762" s="72"/>
      <c r="R762" s="72"/>
      <c r="S762" s="72"/>
      <c r="T762" s="73"/>
      <c r="U762" s="35"/>
      <c r="V762" s="35"/>
      <c r="W762" s="35"/>
      <c r="X762" s="35"/>
      <c r="Y762" s="35"/>
      <c r="Z762" s="35"/>
      <c r="AA762" s="35"/>
      <c r="AB762" s="35"/>
      <c r="AC762" s="35"/>
      <c r="AD762" s="35"/>
      <c r="AE762" s="35"/>
      <c r="AT762" s="18" t="s">
        <v>154</v>
      </c>
      <c r="AU762" s="18" t="s">
        <v>83</v>
      </c>
    </row>
    <row r="763" spans="1:65" s="2" customFormat="1" ht="19.5">
      <c r="A763" s="35"/>
      <c r="B763" s="36"/>
      <c r="C763" s="37"/>
      <c r="D763" s="200" t="s">
        <v>227</v>
      </c>
      <c r="E763" s="37"/>
      <c r="F763" s="249" t="s">
        <v>1261</v>
      </c>
      <c r="G763" s="37"/>
      <c r="H763" s="37"/>
      <c r="I763" s="202"/>
      <c r="J763" s="37"/>
      <c r="K763" s="37"/>
      <c r="L763" s="40"/>
      <c r="M763" s="203"/>
      <c r="N763" s="204"/>
      <c r="O763" s="72"/>
      <c r="P763" s="72"/>
      <c r="Q763" s="72"/>
      <c r="R763" s="72"/>
      <c r="S763" s="72"/>
      <c r="T763" s="73"/>
      <c r="U763" s="35"/>
      <c r="V763" s="35"/>
      <c r="W763" s="35"/>
      <c r="X763" s="35"/>
      <c r="Y763" s="35"/>
      <c r="Z763" s="35"/>
      <c r="AA763" s="35"/>
      <c r="AB763" s="35"/>
      <c r="AC763" s="35"/>
      <c r="AD763" s="35"/>
      <c r="AE763" s="35"/>
      <c r="AT763" s="18" t="s">
        <v>227</v>
      </c>
      <c r="AU763" s="18" t="s">
        <v>83</v>
      </c>
    </row>
    <row r="764" spans="1:65" s="14" customFormat="1" ht="11.25">
      <c r="B764" s="217"/>
      <c r="C764" s="218"/>
      <c r="D764" s="200" t="s">
        <v>157</v>
      </c>
      <c r="E764" s="219" t="s">
        <v>1</v>
      </c>
      <c r="F764" s="220" t="s">
        <v>1273</v>
      </c>
      <c r="G764" s="218"/>
      <c r="H764" s="221">
        <v>203.5</v>
      </c>
      <c r="I764" s="222"/>
      <c r="J764" s="218"/>
      <c r="K764" s="218"/>
      <c r="L764" s="223"/>
      <c r="M764" s="224"/>
      <c r="N764" s="225"/>
      <c r="O764" s="225"/>
      <c r="P764" s="225"/>
      <c r="Q764" s="225"/>
      <c r="R764" s="225"/>
      <c r="S764" s="225"/>
      <c r="T764" s="226"/>
      <c r="AT764" s="227" t="s">
        <v>157</v>
      </c>
      <c r="AU764" s="227" t="s">
        <v>83</v>
      </c>
      <c r="AV764" s="14" t="s">
        <v>83</v>
      </c>
      <c r="AW764" s="14" t="s">
        <v>30</v>
      </c>
      <c r="AX764" s="14" t="s">
        <v>73</v>
      </c>
      <c r="AY764" s="227" t="s">
        <v>146</v>
      </c>
    </row>
    <row r="765" spans="1:65" s="15" customFormat="1" ht="11.25">
      <c r="B765" s="228"/>
      <c r="C765" s="229"/>
      <c r="D765" s="200" t="s">
        <v>157</v>
      </c>
      <c r="E765" s="230" t="s">
        <v>1</v>
      </c>
      <c r="F765" s="231" t="s">
        <v>160</v>
      </c>
      <c r="G765" s="229"/>
      <c r="H765" s="232">
        <v>203.5</v>
      </c>
      <c r="I765" s="233"/>
      <c r="J765" s="229"/>
      <c r="K765" s="229"/>
      <c r="L765" s="234"/>
      <c r="M765" s="235"/>
      <c r="N765" s="236"/>
      <c r="O765" s="236"/>
      <c r="P765" s="236"/>
      <c r="Q765" s="236"/>
      <c r="R765" s="236"/>
      <c r="S765" s="236"/>
      <c r="T765" s="237"/>
      <c r="AT765" s="238" t="s">
        <v>157</v>
      </c>
      <c r="AU765" s="238" t="s">
        <v>83</v>
      </c>
      <c r="AV765" s="15" t="s">
        <v>153</v>
      </c>
      <c r="AW765" s="15" t="s">
        <v>30</v>
      </c>
      <c r="AX765" s="15" t="s">
        <v>81</v>
      </c>
      <c r="AY765" s="238" t="s">
        <v>146</v>
      </c>
    </row>
    <row r="766" spans="1:65" s="2" customFormat="1" ht="24.2" customHeight="1">
      <c r="A766" s="35"/>
      <c r="B766" s="36"/>
      <c r="C766" s="187" t="s">
        <v>1274</v>
      </c>
      <c r="D766" s="187" t="s">
        <v>148</v>
      </c>
      <c r="E766" s="188" t="s">
        <v>1275</v>
      </c>
      <c r="F766" s="189" t="s">
        <v>1276</v>
      </c>
      <c r="G766" s="190" t="s">
        <v>320</v>
      </c>
      <c r="H766" s="191">
        <v>25</v>
      </c>
      <c r="I766" s="192"/>
      <c r="J766" s="193">
        <f>ROUND(I766*H766,2)</f>
        <v>0</v>
      </c>
      <c r="K766" s="189" t="s">
        <v>152</v>
      </c>
      <c r="L766" s="40"/>
      <c r="M766" s="194" t="s">
        <v>1</v>
      </c>
      <c r="N766" s="195" t="s">
        <v>38</v>
      </c>
      <c r="O766" s="72"/>
      <c r="P766" s="196">
        <f>O766*H766</f>
        <v>0</v>
      </c>
      <c r="Q766" s="196">
        <v>0</v>
      </c>
      <c r="R766" s="196">
        <f>Q766*H766</f>
        <v>0</v>
      </c>
      <c r="S766" s="196">
        <v>0</v>
      </c>
      <c r="T766" s="197">
        <f>S766*H766</f>
        <v>0</v>
      </c>
      <c r="U766" s="35"/>
      <c r="V766" s="35"/>
      <c r="W766" s="35"/>
      <c r="X766" s="35"/>
      <c r="Y766" s="35"/>
      <c r="Z766" s="35"/>
      <c r="AA766" s="35"/>
      <c r="AB766" s="35"/>
      <c r="AC766" s="35"/>
      <c r="AD766" s="35"/>
      <c r="AE766" s="35"/>
      <c r="AR766" s="198" t="s">
        <v>199</v>
      </c>
      <c r="AT766" s="198" t="s">
        <v>148</v>
      </c>
      <c r="AU766" s="198" t="s">
        <v>83</v>
      </c>
      <c r="AY766" s="18" t="s">
        <v>146</v>
      </c>
      <c r="BE766" s="199">
        <f>IF(N766="základní",J766,0)</f>
        <v>0</v>
      </c>
      <c r="BF766" s="199">
        <f>IF(N766="snížená",J766,0)</f>
        <v>0</v>
      </c>
      <c r="BG766" s="199">
        <f>IF(N766="zákl. přenesená",J766,0)</f>
        <v>0</v>
      </c>
      <c r="BH766" s="199">
        <f>IF(N766="sníž. přenesená",J766,0)</f>
        <v>0</v>
      </c>
      <c r="BI766" s="199">
        <f>IF(N766="nulová",J766,0)</f>
        <v>0</v>
      </c>
      <c r="BJ766" s="18" t="s">
        <v>81</v>
      </c>
      <c r="BK766" s="199">
        <f>ROUND(I766*H766,2)</f>
        <v>0</v>
      </c>
      <c r="BL766" s="18" t="s">
        <v>199</v>
      </c>
      <c r="BM766" s="198" t="s">
        <v>1277</v>
      </c>
    </row>
    <row r="767" spans="1:65" s="2" customFormat="1" ht="19.5">
      <c r="A767" s="35"/>
      <c r="B767" s="36"/>
      <c r="C767" s="37"/>
      <c r="D767" s="200" t="s">
        <v>154</v>
      </c>
      <c r="E767" s="37"/>
      <c r="F767" s="201" t="s">
        <v>1276</v>
      </c>
      <c r="G767" s="37"/>
      <c r="H767" s="37"/>
      <c r="I767" s="202"/>
      <c r="J767" s="37"/>
      <c r="K767" s="37"/>
      <c r="L767" s="40"/>
      <c r="M767" s="203"/>
      <c r="N767" s="204"/>
      <c r="O767" s="72"/>
      <c r="P767" s="72"/>
      <c r="Q767" s="72"/>
      <c r="R767" s="72"/>
      <c r="S767" s="72"/>
      <c r="T767" s="73"/>
      <c r="U767" s="35"/>
      <c r="V767" s="35"/>
      <c r="W767" s="35"/>
      <c r="X767" s="35"/>
      <c r="Y767" s="35"/>
      <c r="Z767" s="35"/>
      <c r="AA767" s="35"/>
      <c r="AB767" s="35"/>
      <c r="AC767" s="35"/>
      <c r="AD767" s="35"/>
      <c r="AE767" s="35"/>
      <c r="AT767" s="18" t="s">
        <v>154</v>
      </c>
      <c r="AU767" s="18" t="s">
        <v>83</v>
      </c>
    </row>
    <row r="768" spans="1:65" s="2" customFormat="1" ht="11.25">
      <c r="A768" s="35"/>
      <c r="B768" s="36"/>
      <c r="C768" s="37"/>
      <c r="D768" s="205" t="s">
        <v>155</v>
      </c>
      <c r="E768" s="37"/>
      <c r="F768" s="206" t="s">
        <v>1278</v>
      </c>
      <c r="G768" s="37"/>
      <c r="H768" s="37"/>
      <c r="I768" s="202"/>
      <c r="J768" s="37"/>
      <c r="K768" s="37"/>
      <c r="L768" s="40"/>
      <c r="M768" s="203"/>
      <c r="N768" s="204"/>
      <c r="O768" s="72"/>
      <c r="P768" s="72"/>
      <c r="Q768" s="72"/>
      <c r="R768" s="72"/>
      <c r="S768" s="72"/>
      <c r="T768" s="73"/>
      <c r="U768" s="35"/>
      <c r="V768" s="35"/>
      <c r="W768" s="35"/>
      <c r="X768" s="35"/>
      <c r="Y768" s="35"/>
      <c r="Z768" s="35"/>
      <c r="AA768" s="35"/>
      <c r="AB768" s="35"/>
      <c r="AC768" s="35"/>
      <c r="AD768" s="35"/>
      <c r="AE768" s="35"/>
      <c r="AT768" s="18" t="s">
        <v>155</v>
      </c>
      <c r="AU768" s="18" t="s">
        <v>83</v>
      </c>
    </row>
    <row r="769" spans="1:65" s="13" customFormat="1" ht="11.25">
      <c r="B769" s="207"/>
      <c r="C769" s="208"/>
      <c r="D769" s="200" t="s">
        <v>157</v>
      </c>
      <c r="E769" s="209" t="s">
        <v>1</v>
      </c>
      <c r="F769" s="210" t="s">
        <v>1279</v>
      </c>
      <c r="G769" s="208"/>
      <c r="H769" s="209" t="s">
        <v>1</v>
      </c>
      <c r="I769" s="211"/>
      <c r="J769" s="208"/>
      <c r="K769" s="208"/>
      <c r="L769" s="212"/>
      <c r="M769" s="213"/>
      <c r="N769" s="214"/>
      <c r="O769" s="214"/>
      <c r="P769" s="214"/>
      <c r="Q769" s="214"/>
      <c r="R769" s="214"/>
      <c r="S769" s="214"/>
      <c r="T769" s="215"/>
      <c r="AT769" s="216" t="s">
        <v>157</v>
      </c>
      <c r="AU769" s="216" t="s">
        <v>83</v>
      </c>
      <c r="AV769" s="13" t="s">
        <v>81</v>
      </c>
      <c r="AW769" s="13" t="s">
        <v>30</v>
      </c>
      <c r="AX769" s="13" t="s">
        <v>73</v>
      </c>
      <c r="AY769" s="216" t="s">
        <v>146</v>
      </c>
    </row>
    <row r="770" spans="1:65" s="14" customFormat="1" ht="11.25">
      <c r="B770" s="217"/>
      <c r="C770" s="218"/>
      <c r="D770" s="200" t="s">
        <v>157</v>
      </c>
      <c r="E770" s="219" t="s">
        <v>1</v>
      </c>
      <c r="F770" s="220" t="s">
        <v>330</v>
      </c>
      <c r="G770" s="218"/>
      <c r="H770" s="221">
        <v>25</v>
      </c>
      <c r="I770" s="222"/>
      <c r="J770" s="218"/>
      <c r="K770" s="218"/>
      <c r="L770" s="223"/>
      <c r="M770" s="224"/>
      <c r="N770" s="225"/>
      <c r="O770" s="225"/>
      <c r="P770" s="225"/>
      <c r="Q770" s="225"/>
      <c r="R770" s="225"/>
      <c r="S770" s="225"/>
      <c r="T770" s="226"/>
      <c r="AT770" s="227" t="s">
        <v>157</v>
      </c>
      <c r="AU770" s="227" t="s">
        <v>83</v>
      </c>
      <c r="AV770" s="14" t="s">
        <v>83</v>
      </c>
      <c r="AW770" s="14" t="s">
        <v>30</v>
      </c>
      <c r="AX770" s="14" t="s">
        <v>73</v>
      </c>
      <c r="AY770" s="227" t="s">
        <v>146</v>
      </c>
    </row>
    <row r="771" spans="1:65" s="15" customFormat="1" ht="11.25">
      <c r="B771" s="228"/>
      <c r="C771" s="229"/>
      <c r="D771" s="200" t="s">
        <v>157</v>
      </c>
      <c r="E771" s="230" t="s">
        <v>1</v>
      </c>
      <c r="F771" s="231" t="s">
        <v>160</v>
      </c>
      <c r="G771" s="229"/>
      <c r="H771" s="232">
        <v>25</v>
      </c>
      <c r="I771" s="233"/>
      <c r="J771" s="229"/>
      <c r="K771" s="229"/>
      <c r="L771" s="234"/>
      <c r="M771" s="235"/>
      <c r="N771" s="236"/>
      <c r="O771" s="236"/>
      <c r="P771" s="236"/>
      <c r="Q771" s="236"/>
      <c r="R771" s="236"/>
      <c r="S771" s="236"/>
      <c r="T771" s="237"/>
      <c r="AT771" s="238" t="s">
        <v>157</v>
      </c>
      <c r="AU771" s="238" t="s">
        <v>83</v>
      </c>
      <c r="AV771" s="15" t="s">
        <v>153</v>
      </c>
      <c r="AW771" s="15" t="s">
        <v>30</v>
      </c>
      <c r="AX771" s="15" t="s">
        <v>81</v>
      </c>
      <c r="AY771" s="238" t="s">
        <v>146</v>
      </c>
    </row>
    <row r="772" spans="1:65" s="2" customFormat="1" ht="24.2" customHeight="1">
      <c r="A772" s="35"/>
      <c r="B772" s="36"/>
      <c r="C772" s="239" t="s">
        <v>917</v>
      </c>
      <c r="D772" s="239" t="s">
        <v>161</v>
      </c>
      <c r="E772" s="240" t="s">
        <v>1280</v>
      </c>
      <c r="F772" s="241" t="s">
        <v>1281</v>
      </c>
      <c r="G772" s="242" t="s">
        <v>320</v>
      </c>
      <c r="H772" s="243">
        <v>28.75</v>
      </c>
      <c r="I772" s="244"/>
      <c r="J772" s="245">
        <f>ROUND(I772*H772,2)</f>
        <v>0</v>
      </c>
      <c r="K772" s="241" t="s">
        <v>152</v>
      </c>
      <c r="L772" s="246"/>
      <c r="M772" s="247" t="s">
        <v>1</v>
      </c>
      <c r="N772" s="248" t="s">
        <v>38</v>
      </c>
      <c r="O772" s="72"/>
      <c r="P772" s="196">
        <f>O772*H772</f>
        <v>0</v>
      </c>
      <c r="Q772" s="196">
        <v>0</v>
      </c>
      <c r="R772" s="196">
        <f>Q772*H772</f>
        <v>0</v>
      </c>
      <c r="S772" s="196">
        <v>0</v>
      </c>
      <c r="T772" s="197">
        <f>S772*H772</f>
        <v>0</v>
      </c>
      <c r="U772" s="35"/>
      <c r="V772" s="35"/>
      <c r="W772" s="35"/>
      <c r="X772" s="35"/>
      <c r="Y772" s="35"/>
      <c r="Z772" s="35"/>
      <c r="AA772" s="35"/>
      <c r="AB772" s="35"/>
      <c r="AC772" s="35"/>
      <c r="AD772" s="35"/>
      <c r="AE772" s="35"/>
      <c r="AR772" s="198" t="s">
        <v>281</v>
      </c>
      <c r="AT772" s="198" t="s">
        <v>161</v>
      </c>
      <c r="AU772" s="198" t="s">
        <v>83</v>
      </c>
      <c r="AY772" s="18" t="s">
        <v>146</v>
      </c>
      <c r="BE772" s="199">
        <f>IF(N772="základní",J772,0)</f>
        <v>0</v>
      </c>
      <c r="BF772" s="199">
        <f>IF(N772="snížená",J772,0)</f>
        <v>0</v>
      </c>
      <c r="BG772" s="199">
        <f>IF(N772="zákl. přenesená",J772,0)</f>
        <v>0</v>
      </c>
      <c r="BH772" s="199">
        <f>IF(N772="sníž. přenesená",J772,0)</f>
        <v>0</v>
      </c>
      <c r="BI772" s="199">
        <f>IF(N772="nulová",J772,0)</f>
        <v>0</v>
      </c>
      <c r="BJ772" s="18" t="s">
        <v>81</v>
      </c>
      <c r="BK772" s="199">
        <f>ROUND(I772*H772,2)</f>
        <v>0</v>
      </c>
      <c r="BL772" s="18" t="s">
        <v>199</v>
      </c>
      <c r="BM772" s="198" t="s">
        <v>1282</v>
      </c>
    </row>
    <row r="773" spans="1:65" s="2" customFormat="1" ht="19.5">
      <c r="A773" s="35"/>
      <c r="B773" s="36"/>
      <c r="C773" s="37"/>
      <c r="D773" s="200" t="s">
        <v>154</v>
      </c>
      <c r="E773" s="37"/>
      <c r="F773" s="201" t="s">
        <v>1281</v>
      </c>
      <c r="G773" s="37"/>
      <c r="H773" s="37"/>
      <c r="I773" s="202"/>
      <c r="J773" s="37"/>
      <c r="K773" s="37"/>
      <c r="L773" s="40"/>
      <c r="M773" s="203"/>
      <c r="N773" s="204"/>
      <c r="O773" s="72"/>
      <c r="P773" s="72"/>
      <c r="Q773" s="72"/>
      <c r="R773" s="72"/>
      <c r="S773" s="72"/>
      <c r="T773" s="73"/>
      <c r="U773" s="35"/>
      <c r="V773" s="35"/>
      <c r="W773" s="35"/>
      <c r="X773" s="35"/>
      <c r="Y773" s="35"/>
      <c r="Z773" s="35"/>
      <c r="AA773" s="35"/>
      <c r="AB773" s="35"/>
      <c r="AC773" s="35"/>
      <c r="AD773" s="35"/>
      <c r="AE773" s="35"/>
      <c r="AT773" s="18" t="s">
        <v>154</v>
      </c>
      <c r="AU773" s="18" t="s">
        <v>83</v>
      </c>
    </row>
    <row r="774" spans="1:65" s="14" customFormat="1" ht="11.25">
      <c r="B774" s="217"/>
      <c r="C774" s="218"/>
      <c r="D774" s="200" t="s">
        <v>157</v>
      </c>
      <c r="E774" s="219" t="s">
        <v>1</v>
      </c>
      <c r="F774" s="220" t="s">
        <v>1283</v>
      </c>
      <c r="G774" s="218"/>
      <c r="H774" s="221">
        <v>28.75</v>
      </c>
      <c r="I774" s="222"/>
      <c r="J774" s="218"/>
      <c r="K774" s="218"/>
      <c r="L774" s="223"/>
      <c r="M774" s="224"/>
      <c r="N774" s="225"/>
      <c r="O774" s="225"/>
      <c r="P774" s="225"/>
      <c r="Q774" s="225"/>
      <c r="R774" s="225"/>
      <c r="S774" s="225"/>
      <c r="T774" s="226"/>
      <c r="AT774" s="227" t="s">
        <v>157</v>
      </c>
      <c r="AU774" s="227" t="s">
        <v>83</v>
      </c>
      <c r="AV774" s="14" t="s">
        <v>83</v>
      </c>
      <c r="AW774" s="14" t="s">
        <v>30</v>
      </c>
      <c r="AX774" s="14" t="s">
        <v>73</v>
      </c>
      <c r="AY774" s="227" t="s">
        <v>146</v>
      </c>
    </row>
    <row r="775" spans="1:65" s="15" customFormat="1" ht="11.25">
      <c r="B775" s="228"/>
      <c r="C775" s="229"/>
      <c r="D775" s="200" t="s">
        <v>157</v>
      </c>
      <c r="E775" s="230" t="s">
        <v>1</v>
      </c>
      <c r="F775" s="231" t="s">
        <v>160</v>
      </c>
      <c r="G775" s="229"/>
      <c r="H775" s="232">
        <v>28.75</v>
      </c>
      <c r="I775" s="233"/>
      <c r="J775" s="229"/>
      <c r="K775" s="229"/>
      <c r="L775" s="234"/>
      <c r="M775" s="235"/>
      <c r="N775" s="236"/>
      <c r="O775" s="236"/>
      <c r="P775" s="236"/>
      <c r="Q775" s="236"/>
      <c r="R775" s="236"/>
      <c r="S775" s="236"/>
      <c r="T775" s="237"/>
      <c r="AT775" s="238" t="s">
        <v>157</v>
      </c>
      <c r="AU775" s="238" t="s">
        <v>83</v>
      </c>
      <c r="AV775" s="15" t="s">
        <v>153</v>
      </c>
      <c r="AW775" s="15" t="s">
        <v>30</v>
      </c>
      <c r="AX775" s="15" t="s">
        <v>81</v>
      </c>
      <c r="AY775" s="238" t="s">
        <v>146</v>
      </c>
    </row>
    <row r="776" spans="1:65" s="2" customFormat="1" ht="24.2" customHeight="1">
      <c r="A776" s="35"/>
      <c r="B776" s="36"/>
      <c r="C776" s="187" t="s">
        <v>1284</v>
      </c>
      <c r="D776" s="187" t="s">
        <v>148</v>
      </c>
      <c r="E776" s="188" t="s">
        <v>1285</v>
      </c>
      <c r="F776" s="189" t="s">
        <v>1286</v>
      </c>
      <c r="G776" s="190" t="s">
        <v>327</v>
      </c>
      <c r="H776" s="191">
        <v>36</v>
      </c>
      <c r="I776" s="192"/>
      <c r="J776" s="193">
        <f>ROUND(I776*H776,2)</f>
        <v>0</v>
      </c>
      <c r="K776" s="189" t="s">
        <v>152</v>
      </c>
      <c r="L776" s="40"/>
      <c r="M776" s="194" t="s">
        <v>1</v>
      </c>
      <c r="N776" s="195" t="s">
        <v>38</v>
      </c>
      <c r="O776" s="72"/>
      <c r="P776" s="196">
        <f>O776*H776</f>
        <v>0</v>
      </c>
      <c r="Q776" s="196">
        <v>0</v>
      </c>
      <c r="R776" s="196">
        <f>Q776*H776</f>
        <v>0</v>
      </c>
      <c r="S776" s="196">
        <v>0</v>
      </c>
      <c r="T776" s="197">
        <f>S776*H776</f>
        <v>0</v>
      </c>
      <c r="U776" s="35"/>
      <c r="V776" s="35"/>
      <c r="W776" s="35"/>
      <c r="X776" s="35"/>
      <c r="Y776" s="35"/>
      <c r="Z776" s="35"/>
      <c r="AA776" s="35"/>
      <c r="AB776" s="35"/>
      <c r="AC776" s="35"/>
      <c r="AD776" s="35"/>
      <c r="AE776" s="35"/>
      <c r="AR776" s="198" t="s">
        <v>199</v>
      </c>
      <c r="AT776" s="198" t="s">
        <v>148</v>
      </c>
      <c r="AU776" s="198" t="s">
        <v>83</v>
      </c>
      <c r="AY776" s="18" t="s">
        <v>146</v>
      </c>
      <c r="BE776" s="199">
        <f>IF(N776="základní",J776,0)</f>
        <v>0</v>
      </c>
      <c r="BF776" s="199">
        <f>IF(N776="snížená",J776,0)</f>
        <v>0</v>
      </c>
      <c r="BG776" s="199">
        <f>IF(N776="zákl. přenesená",J776,0)</f>
        <v>0</v>
      </c>
      <c r="BH776" s="199">
        <f>IF(N776="sníž. přenesená",J776,0)</f>
        <v>0</v>
      </c>
      <c r="BI776" s="199">
        <f>IF(N776="nulová",J776,0)</f>
        <v>0</v>
      </c>
      <c r="BJ776" s="18" t="s">
        <v>81</v>
      </c>
      <c r="BK776" s="199">
        <f>ROUND(I776*H776,2)</f>
        <v>0</v>
      </c>
      <c r="BL776" s="18" t="s">
        <v>199</v>
      </c>
      <c r="BM776" s="198" t="s">
        <v>1287</v>
      </c>
    </row>
    <row r="777" spans="1:65" s="2" customFormat="1" ht="11.25">
      <c r="A777" s="35"/>
      <c r="B777" s="36"/>
      <c r="C777" s="37"/>
      <c r="D777" s="200" t="s">
        <v>154</v>
      </c>
      <c r="E777" s="37"/>
      <c r="F777" s="201" t="s">
        <v>1286</v>
      </c>
      <c r="G777" s="37"/>
      <c r="H777" s="37"/>
      <c r="I777" s="202"/>
      <c r="J777" s="37"/>
      <c r="K777" s="37"/>
      <c r="L777" s="40"/>
      <c r="M777" s="203"/>
      <c r="N777" s="204"/>
      <c r="O777" s="72"/>
      <c r="P777" s="72"/>
      <c r="Q777" s="72"/>
      <c r="R777" s="72"/>
      <c r="S777" s="72"/>
      <c r="T777" s="73"/>
      <c r="U777" s="35"/>
      <c r="V777" s="35"/>
      <c r="W777" s="35"/>
      <c r="X777" s="35"/>
      <c r="Y777" s="35"/>
      <c r="Z777" s="35"/>
      <c r="AA777" s="35"/>
      <c r="AB777" s="35"/>
      <c r="AC777" s="35"/>
      <c r="AD777" s="35"/>
      <c r="AE777" s="35"/>
      <c r="AT777" s="18" t="s">
        <v>154</v>
      </c>
      <c r="AU777" s="18" t="s">
        <v>83</v>
      </c>
    </row>
    <row r="778" spans="1:65" s="2" customFormat="1" ht="11.25">
      <c r="A778" s="35"/>
      <c r="B778" s="36"/>
      <c r="C778" s="37"/>
      <c r="D778" s="205" t="s">
        <v>155</v>
      </c>
      <c r="E778" s="37"/>
      <c r="F778" s="206" t="s">
        <v>1288</v>
      </c>
      <c r="G778" s="37"/>
      <c r="H778" s="37"/>
      <c r="I778" s="202"/>
      <c r="J778" s="37"/>
      <c r="K778" s="37"/>
      <c r="L778" s="40"/>
      <c r="M778" s="203"/>
      <c r="N778" s="204"/>
      <c r="O778" s="72"/>
      <c r="P778" s="72"/>
      <c r="Q778" s="72"/>
      <c r="R778" s="72"/>
      <c r="S778" s="72"/>
      <c r="T778" s="73"/>
      <c r="U778" s="35"/>
      <c r="V778" s="35"/>
      <c r="W778" s="35"/>
      <c r="X778" s="35"/>
      <c r="Y778" s="35"/>
      <c r="Z778" s="35"/>
      <c r="AA778" s="35"/>
      <c r="AB778" s="35"/>
      <c r="AC778" s="35"/>
      <c r="AD778" s="35"/>
      <c r="AE778" s="35"/>
      <c r="AT778" s="18" t="s">
        <v>155</v>
      </c>
      <c r="AU778" s="18" t="s">
        <v>83</v>
      </c>
    </row>
    <row r="779" spans="1:65" s="2" customFormat="1" ht="24.2" customHeight="1">
      <c r="A779" s="35"/>
      <c r="B779" s="36"/>
      <c r="C779" s="187" t="s">
        <v>918</v>
      </c>
      <c r="D779" s="187" t="s">
        <v>148</v>
      </c>
      <c r="E779" s="188" t="s">
        <v>1289</v>
      </c>
      <c r="F779" s="189" t="s">
        <v>1290</v>
      </c>
      <c r="G779" s="190" t="s">
        <v>327</v>
      </c>
      <c r="H779" s="191">
        <v>8</v>
      </c>
      <c r="I779" s="192"/>
      <c r="J779" s="193">
        <f>ROUND(I779*H779,2)</f>
        <v>0</v>
      </c>
      <c r="K779" s="189" t="s">
        <v>152</v>
      </c>
      <c r="L779" s="40"/>
      <c r="M779" s="194" t="s">
        <v>1</v>
      </c>
      <c r="N779" s="195" t="s">
        <v>38</v>
      </c>
      <c r="O779" s="72"/>
      <c r="P779" s="196">
        <f>O779*H779</f>
        <v>0</v>
      </c>
      <c r="Q779" s="196">
        <v>0</v>
      </c>
      <c r="R779" s="196">
        <f>Q779*H779</f>
        <v>0</v>
      </c>
      <c r="S779" s="196">
        <v>0</v>
      </c>
      <c r="T779" s="197">
        <f>S779*H779</f>
        <v>0</v>
      </c>
      <c r="U779" s="35"/>
      <c r="V779" s="35"/>
      <c r="W779" s="35"/>
      <c r="X779" s="35"/>
      <c r="Y779" s="35"/>
      <c r="Z779" s="35"/>
      <c r="AA779" s="35"/>
      <c r="AB779" s="35"/>
      <c r="AC779" s="35"/>
      <c r="AD779" s="35"/>
      <c r="AE779" s="35"/>
      <c r="AR779" s="198" t="s">
        <v>199</v>
      </c>
      <c r="AT779" s="198" t="s">
        <v>148</v>
      </c>
      <c r="AU779" s="198" t="s">
        <v>83</v>
      </c>
      <c r="AY779" s="18" t="s">
        <v>146</v>
      </c>
      <c r="BE779" s="199">
        <f>IF(N779="základní",J779,0)</f>
        <v>0</v>
      </c>
      <c r="BF779" s="199">
        <f>IF(N779="snížená",J779,0)</f>
        <v>0</v>
      </c>
      <c r="BG779" s="199">
        <f>IF(N779="zákl. přenesená",J779,0)</f>
        <v>0</v>
      </c>
      <c r="BH779" s="199">
        <f>IF(N779="sníž. přenesená",J779,0)</f>
        <v>0</v>
      </c>
      <c r="BI779" s="199">
        <f>IF(N779="nulová",J779,0)</f>
        <v>0</v>
      </c>
      <c r="BJ779" s="18" t="s">
        <v>81</v>
      </c>
      <c r="BK779" s="199">
        <f>ROUND(I779*H779,2)</f>
        <v>0</v>
      </c>
      <c r="BL779" s="18" t="s">
        <v>199</v>
      </c>
      <c r="BM779" s="198" t="s">
        <v>1291</v>
      </c>
    </row>
    <row r="780" spans="1:65" s="2" customFormat="1" ht="11.25">
      <c r="A780" s="35"/>
      <c r="B780" s="36"/>
      <c r="C780" s="37"/>
      <c r="D780" s="200" t="s">
        <v>154</v>
      </c>
      <c r="E780" s="37"/>
      <c r="F780" s="201" t="s">
        <v>1290</v>
      </c>
      <c r="G780" s="37"/>
      <c r="H780" s="37"/>
      <c r="I780" s="202"/>
      <c r="J780" s="37"/>
      <c r="K780" s="37"/>
      <c r="L780" s="40"/>
      <c r="M780" s="203"/>
      <c r="N780" s="204"/>
      <c r="O780" s="72"/>
      <c r="P780" s="72"/>
      <c r="Q780" s="72"/>
      <c r="R780" s="72"/>
      <c r="S780" s="72"/>
      <c r="T780" s="73"/>
      <c r="U780" s="35"/>
      <c r="V780" s="35"/>
      <c r="W780" s="35"/>
      <c r="X780" s="35"/>
      <c r="Y780" s="35"/>
      <c r="Z780" s="35"/>
      <c r="AA780" s="35"/>
      <c r="AB780" s="35"/>
      <c r="AC780" s="35"/>
      <c r="AD780" s="35"/>
      <c r="AE780" s="35"/>
      <c r="AT780" s="18" t="s">
        <v>154</v>
      </c>
      <c r="AU780" s="18" t="s">
        <v>83</v>
      </c>
    </row>
    <row r="781" spans="1:65" s="2" customFormat="1" ht="11.25">
      <c r="A781" s="35"/>
      <c r="B781" s="36"/>
      <c r="C781" s="37"/>
      <c r="D781" s="205" t="s">
        <v>155</v>
      </c>
      <c r="E781" s="37"/>
      <c r="F781" s="206" t="s">
        <v>1292</v>
      </c>
      <c r="G781" s="37"/>
      <c r="H781" s="37"/>
      <c r="I781" s="202"/>
      <c r="J781" s="37"/>
      <c r="K781" s="37"/>
      <c r="L781" s="40"/>
      <c r="M781" s="203"/>
      <c r="N781" s="204"/>
      <c r="O781" s="72"/>
      <c r="P781" s="72"/>
      <c r="Q781" s="72"/>
      <c r="R781" s="72"/>
      <c r="S781" s="72"/>
      <c r="T781" s="73"/>
      <c r="U781" s="35"/>
      <c r="V781" s="35"/>
      <c r="W781" s="35"/>
      <c r="X781" s="35"/>
      <c r="Y781" s="35"/>
      <c r="Z781" s="35"/>
      <c r="AA781" s="35"/>
      <c r="AB781" s="35"/>
      <c r="AC781" s="35"/>
      <c r="AD781" s="35"/>
      <c r="AE781" s="35"/>
      <c r="AT781" s="18" t="s">
        <v>155</v>
      </c>
      <c r="AU781" s="18" t="s">
        <v>83</v>
      </c>
    </row>
    <row r="782" spans="1:65" s="2" customFormat="1" ht="24.2" customHeight="1">
      <c r="A782" s="35"/>
      <c r="B782" s="36"/>
      <c r="C782" s="187" t="s">
        <v>1293</v>
      </c>
      <c r="D782" s="187" t="s">
        <v>148</v>
      </c>
      <c r="E782" s="188" t="s">
        <v>1294</v>
      </c>
      <c r="F782" s="189" t="s">
        <v>1295</v>
      </c>
      <c r="G782" s="190" t="s">
        <v>327</v>
      </c>
      <c r="H782" s="191">
        <v>10</v>
      </c>
      <c r="I782" s="192"/>
      <c r="J782" s="193">
        <f>ROUND(I782*H782,2)</f>
        <v>0</v>
      </c>
      <c r="K782" s="189" t="s">
        <v>152</v>
      </c>
      <c r="L782" s="40"/>
      <c r="M782" s="194" t="s">
        <v>1</v>
      </c>
      <c r="N782" s="195" t="s">
        <v>38</v>
      </c>
      <c r="O782" s="72"/>
      <c r="P782" s="196">
        <f>O782*H782</f>
        <v>0</v>
      </c>
      <c r="Q782" s="196">
        <v>0</v>
      </c>
      <c r="R782" s="196">
        <f>Q782*H782</f>
        <v>0</v>
      </c>
      <c r="S782" s="196">
        <v>0</v>
      </c>
      <c r="T782" s="197">
        <f>S782*H782</f>
        <v>0</v>
      </c>
      <c r="U782" s="35"/>
      <c r="V782" s="35"/>
      <c r="W782" s="35"/>
      <c r="X782" s="35"/>
      <c r="Y782" s="35"/>
      <c r="Z782" s="35"/>
      <c r="AA782" s="35"/>
      <c r="AB782" s="35"/>
      <c r="AC782" s="35"/>
      <c r="AD782" s="35"/>
      <c r="AE782" s="35"/>
      <c r="AR782" s="198" t="s">
        <v>199</v>
      </c>
      <c r="AT782" s="198" t="s">
        <v>148</v>
      </c>
      <c r="AU782" s="198" t="s">
        <v>83</v>
      </c>
      <c r="AY782" s="18" t="s">
        <v>146</v>
      </c>
      <c r="BE782" s="199">
        <f>IF(N782="základní",J782,0)</f>
        <v>0</v>
      </c>
      <c r="BF782" s="199">
        <f>IF(N782="snížená",J782,0)</f>
        <v>0</v>
      </c>
      <c r="BG782" s="199">
        <f>IF(N782="zákl. přenesená",J782,0)</f>
        <v>0</v>
      </c>
      <c r="BH782" s="199">
        <f>IF(N782="sníž. přenesená",J782,0)</f>
        <v>0</v>
      </c>
      <c r="BI782" s="199">
        <f>IF(N782="nulová",J782,0)</f>
        <v>0</v>
      </c>
      <c r="BJ782" s="18" t="s">
        <v>81</v>
      </c>
      <c r="BK782" s="199">
        <f>ROUND(I782*H782,2)</f>
        <v>0</v>
      </c>
      <c r="BL782" s="18" t="s">
        <v>199</v>
      </c>
      <c r="BM782" s="198" t="s">
        <v>1296</v>
      </c>
    </row>
    <row r="783" spans="1:65" s="2" customFormat="1" ht="11.25">
      <c r="A783" s="35"/>
      <c r="B783" s="36"/>
      <c r="C783" s="37"/>
      <c r="D783" s="200" t="s">
        <v>154</v>
      </c>
      <c r="E783" s="37"/>
      <c r="F783" s="201" t="s">
        <v>1295</v>
      </c>
      <c r="G783" s="37"/>
      <c r="H783" s="37"/>
      <c r="I783" s="202"/>
      <c r="J783" s="37"/>
      <c r="K783" s="37"/>
      <c r="L783" s="40"/>
      <c r="M783" s="203"/>
      <c r="N783" s="204"/>
      <c r="O783" s="72"/>
      <c r="P783" s="72"/>
      <c r="Q783" s="72"/>
      <c r="R783" s="72"/>
      <c r="S783" s="72"/>
      <c r="T783" s="73"/>
      <c r="U783" s="35"/>
      <c r="V783" s="35"/>
      <c r="W783" s="35"/>
      <c r="X783" s="35"/>
      <c r="Y783" s="35"/>
      <c r="Z783" s="35"/>
      <c r="AA783" s="35"/>
      <c r="AB783" s="35"/>
      <c r="AC783" s="35"/>
      <c r="AD783" s="35"/>
      <c r="AE783" s="35"/>
      <c r="AT783" s="18" t="s">
        <v>154</v>
      </c>
      <c r="AU783" s="18" t="s">
        <v>83</v>
      </c>
    </row>
    <row r="784" spans="1:65" s="2" customFormat="1" ht="11.25">
      <c r="A784" s="35"/>
      <c r="B784" s="36"/>
      <c r="C784" s="37"/>
      <c r="D784" s="205" t="s">
        <v>155</v>
      </c>
      <c r="E784" s="37"/>
      <c r="F784" s="206" t="s">
        <v>1297</v>
      </c>
      <c r="G784" s="37"/>
      <c r="H784" s="37"/>
      <c r="I784" s="202"/>
      <c r="J784" s="37"/>
      <c r="K784" s="37"/>
      <c r="L784" s="40"/>
      <c r="M784" s="203"/>
      <c r="N784" s="204"/>
      <c r="O784" s="72"/>
      <c r="P784" s="72"/>
      <c r="Q784" s="72"/>
      <c r="R784" s="72"/>
      <c r="S784" s="72"/>
      <c r="T784" s="73"/>
      <c r="U784" s="35"/>
      <c r="V784" s="35"/>
      <c r="W784" s="35"/>
      <c r="X784" s="35"/>
      <c r="Y784" s="35"/>
      <c r="Z784" s="35"/>
      <c r="AA784" s="35"/>
      <c r="AB784" s="35"/>
      <c r="AC784" s="35"/>
      <c r="AD784" s="35"/>
      <c r="AE784" s="35"/>
      <c r="AT784" s="18" t="s">
        <v>155</v>
      </c>
      <c r="AU784" s="18" t="s">
        <v>83</v>
      </c>
    </row>
    <row r="785" spans="1:65" s="2" customFormat="1" ht="24.2" customHeight="1">
      <c r="A785" s="35"/>
      <c r="B785" s="36"/>
      <c r="C785" s="187" t="s">
        <v>922</v>
      </c>
      <c r="D785" s="187" t="s">
        <v>148</v>
      </c>
      <c r="E785" s="188" t="s">
        <v>1298</v>
      </c>
      <c r="F785" s="189" t="s">
        <v>1299</v>
      </c>
      <c r="G785" s="190" t="s">
        <v>261</v>
      </c>
      <c r="H785" s="191">
        <v>2</v>
      </c>
      <c r="I785" s="192"/>
      <c r="J785" s="193">
        <f>ROUND(I785*H785,2)</f>
        <v>0</v>
      </c>
      <c r="K785" s="189" t="s">
        <v>312</v>
      </c>
      <c r="L785" s="40"/>
      <c r="M785" s="194" t="s">
        <v>1</v>
      </c>
      <c r="N785" s="195" t="s">
        <v>38</v>
      </c>
      <c r="O785" s="72"/>
      <c r="P785" s="196">
        <f>O785*H785</f>
        <v>0</v>
      </c>
      <c r="Q785" s="196">
        <v>0</v>
      </c>
      <c r="R785" s="196">
        <f>Q785*H785</f>
        <v>0</v>
      </c>
      <c r="S785" s="196">
        <v>0</v>
      </c>
      <c r="T785" s="197">
        <f>S785*H785</f>
        <v>0</v>
      </c>
      <c r="U785" s="35"/>
      <c r="V785" s="35"/>
      <c r="W785" s="35"/>
      <c r="X785" s="35"/>
      <c r="Y785" s="35"/>
      <c r="Z785" s="35"/>
      <c r="AA785" s="35"/>
      <c r="AB785" s="35"/>
      <c r="AC785" s="35"/>
      <c r="AD785" s="35"/>
      <c r="AE785" s="35"/>
      <c r="AR785" s="198" t="s">
        <v>199</v>
      </c>
      <c r="AT785" s="198" t="s">
        <v>148</v>
      </c>
      <c r="AU785" s="198" t="s">
        <v>83</v>
      </c>
      <c r="AY785" s="18" t="s">
        <v>146</v>
      </c>
      <c r="BE785" s="199">
        <f>IF(N785="základní",J785,0)</f>
        <v>0</v>
      </c>
      <c r="BF785" s="199">
        <f>IF(N785="snížená",J785,0)</f>
        <v>0</v>
      </c>
      <c r="BG785" s="199">
        <f>IF(N785="zákl. přenesená",J785,0)</f>
        <v>0</v>
      </c>
      <c r="BH785" s="199">
        <f>IF(N785="sníž. přenesená",J785,0)</f>
        <v>0</v>
      </c>
      <c r="BI785" s="199">
        <f>IF(N785="nulová",J785,0)</f>
        <v>0</v>
      </c>
      <c r="BJ785" s="18" t="s">
        <v>81</v>
      </c>
      <c r="BK785" s="199">
        <f>ROUND(I785*H785,2)</f>
        <v>0</v>
      </c>
      <c r="BL785" s="18" t="s">
        <v>199</v>
      </c>
      <c r="BM785" s="198" t="s">
        <v>1300</v>
      </c>
    </row>
    <row r="786" spans="1:65" s="2" customFormat="1" ht="19.5">
      <c r="A786" s="35"/>
      <c r="B786" s="36"/>
      <c r="C786" s="37"/>
      <c r="D786" s="200" t="s">
        <v>154</v>
      </c>
      <c r="E786" s="37"/>
      <c r="F786" s="201" t="s">
        <v>1299</v>
      </c>
      <c r="G786" s="37"/>
      <c r="H786" s="37"/>
      <c r="I786" s="202"/>
      <c r="J786" s="37"/>
      <c r="K786" s="37"/>
      <c r="L786" s="40"/>
      <c r="M786" s="203"/>
      <c r="N786" s="204"/>
      <c r="O786" s="72"/>
      <c r="P786" s="72"/>
      <c r="Q786" s="72"/>
      <c r="R786" s="72"/>
      <c r="S786" s="72"/>
      <c r="T786" s="73"/>
      <c r="U786" s="35"/>
      <c r="V786" s="35"/>
      <c r="W786" s="35"/>
      <c r="X786" s="35"/>
      <c r="Y786" s="35"/>
      <c r="Z786" s="35"/>
      <c r="AA786" s="35"/>
      <c r="AB786" s="35"/>
      <c r="AC786" s="35"/>
      <c r="AD786" s="35"/>
      <c r="AE786" s="35"/>
      <c r="AT786" s="18" t="s">
        <v>154</v>
      </c>
      <c r="AU786" s="18" t="s">
        <v>83</v>
      </c>
    </row>
    <row r="787" spans="1:65" s="2" customFormat="1" ht="37.9" customHeight="1">
      <c r="A787" s="35"/>
      <c r="B787" s="36"/>
      <c r="C787" s="187" t="s">
        <v>1301</v>
      </c>
      <c r="D787" s="187" t="s">
        <v>148</v>
      </c>
      <c r="E787" s="188" t="s">
        <v>1302</v>
      </c>
      <c r="F787" s="189" t="s">
        <v>1303</v>
      </c>
      <c r="G787" s="190" t="s">
        <v>327</v>
      </c>
      <c r="H787" s="191">
        <v>2</v>
      </c>
      <c r="I787" s="192"/>
      <c r="J787" s="193">
        <f>ROUND(I787*H787,2)</f>
        <v>0</v>
      </c>
      <c r="K787" s="189" t="s">
        <v>152</v>
      </c>
      <c r="L787" s="40"/>
      <c r="M787" s="194" t="s">
        <v>1</v>
      </c>
      <c r="N787" s="195" t="s">
        <v>38</v>
      </c>
      <c r="O787" s="72"/>
      <c r="P787" s="196">
        <f>O787*H787</f>
        <v>0</v>
      </c>
      <c r="Q787" s="196">
        <v>0</v>
      </c>
      <c r="R787" s="196">
        <f>Q787*H787</f>
        <v>0</v>
      </c>
      <c r="S787" s="196">
        <v>0</v>
      </c>
      <c r="T787" s="197">
        <f>S787*H787</f>
        <v>0</v>
      </c>
      <c r="U787" s="35"/>
      <c r="V787" s="35"/>
      <c r="W787" s="35"/>
      <c r="X787" s="35"/>
      <c r="Y787" s="35"/>
      <c r="Z787" s="35"/>
      <c r="AA787" s="35"/>
      <c r="AB787" s="35"/>
      <c r="AC787" s="35"/>
      <c r="AD787" s="35"/>
      <c r="AE787" s="35"/>
      <c r="AR787" s="198" t="s">
        <v>199</v>
      </c>
      <c r="AT787" s="198" t="s">
        <v>148</v>
      </c>
      <c r="AU787" s="198" t="s">
        <v>83</v>
      </c>
      <c r="AY787" s="18" t="s">
        <v>146</v>
      </c>
      <c r="BE787" s="199">
        <f>IF(N787="základní",J787,0)</f>
        <v>0</v>
      </c>
      <c r="BF787" s="199">
        <f>IF(N787="snížená",J787,0)</f>
        <v>0</v>
      </c>
      <c r="BG787" s="199">
        <f>IF(N787="zákl. přenesená",J787,0)</f>
        <v>0</v>
      </c>
      <c r="BH787" s="199">
        <f>IF(N787="sníž. přenesená",J787,0)</f>
        <v>0</v>
      </c>
      <c r="BI787" s="199">
        <f>IF(N787="nulová",J787,0)</f>
        <v>0</v>
      </c>
      <c r="BJ787" s="18" t="s">
        <v>81</v>
      </c>
      <c r="BK787" s="199">
        <f>ROUND(I787*H787,2)</f>
        <v>0</v>
      </c>
      <c r="BL787" s="18" t="s">
        <v>199</v>
      </c>
      <c r="BM787" s="198" t="s">
        <v>1304</v>
      </c>
    </row>
    <row r="788" spans="1:65" s="2" customFormat="1" ht="19.5">
      <c r="A788" s="35"/>
      <c r="B788" s="36"/>
      <c r="C788" s="37"/>
      <c r="D788" s="200" t="s">
        <v>154</v>
      </c>
      <c r="E788" s="37"/>
      <c r="F788" s="201" t="s">
        <v>1303</v>
      </c>
      <c r="G788" s="37"/>
      <c r="H788" s="37"/>
      <c r="I788" s="202"/>
      <c r="J788" s="37"/>
      <c r="K788" s="37"/>
      <c r="L788" s="40"/>
      <c r="M788" s="203"/>
      <c r="N788" s="204"/>
      <c r="O788" s="72"/>
      <c r="P788" s="72"/>
      <c r="Q788" s="72"/>
      <c r="R788" s="72"/>
      <c r="S788" s="72"/>
      <c r="T788" s="73"/>
      <c r="U788" s="35"/>
      <c r="V788" s="35"/>
      <c r="W788" s="35"/>
      <c r="X788" s="35"/>
      <c r="Y788" s="35"/>
      <c r="Z788" s="35"/>
      <c r="AA788" s="35"/>
      <c r="AB788" s="35"/>
      <c r="AC788" s="35"/>
      <c r="AD788" s="35"/>
      <c r="AE788" s="35"/>
      <c r="AT788" s="18" t="s">
        <v>154</v>
      </c>
      <c r="AU788" s="18" t="s">
        <v>83</v>
      </c>
    </row>
    <row r="789" spans="1:65" s="2" customFormat="1" ht="11.25">
      <c r="A789" s="35"/>
      <c r="B789" s="36"/>
      <c r="C789" s="37"/>
      <c r="D789" s="205" t="s">
        <v>155</v>
      </c>
      <c r="E789" s="37"/>
      <c r="F789" s="206" t="s">
        <v>1305</v>
      </c>
      <c r="G789" s="37"/>
      <c r="H789" s="37"/>
      <c r="I789" s="202"/>
      <c r="J789" s="37"/>
      <c r="K789" s="37"/>
      <c r="L789" s="40"/>
      <c r="M789" s="203"/>
      <c r="N789" s="204"/>
      <c r="O789" s="72"/>
      <c r="P789" s="72"/>
      <c r="Q789" s="72"/>
      <c r="R789" s="72"/>
      <c r="S789" s="72"/>
      <c r="T789" s="73"/>
      <c r="U789" s="35"/>
      <c r="V789" s="35"/>
      <c r="W789" s="35"/>
      <c r="X789" s="35"/>
      <c r="Y789" s="35"/>
      <c r="Z789" s="35"/>
      <c r="AA789" s="35"/>
      <c r="AB789" s="35"/>
      <c r="AC789" s="35"/>
      <c r="AD789" s="35"/>
      <c r="AE789" s="35"/>
      <c r="AT789" s="18" t="s">
        <v>155</v>
      </c>
      <c r="AU789" s="18" t="s">
        <v>83</v>
      </c>
    </row>
    <row r="790" spans="1:65" s="2" customFormat="1" ht="24.2" customHeight="1">
      <c r="A790" s="35"/>
      <c r="B790" s="36"/>
      <c r="C790" s="239" t="s">
        <v>926</v>
      </c>
      <c r="D790" s="239" t="s">
        <v>161</v>
      </c>
      <c r="E790" s="240" t="s">
        <v>1306</v>
      </c>
      <c r="F790" s="241" t="s">
        <v>1307</v>
      </c>
      <c r="G790" s="242" t="s">
        <v>327</v>
      </c>
      <c r="H790" s="243">
        <v>2</v>
      </c>
      <c r="I790" s="244"/>
      <c r="J790" s="245">
        <f>ROUND(I790*H790,2)</f>
        <v>0</v>
      </c>
      <c r="K790" s="241" t="s">
        <v>152</v>
      </c>
      <c r="L790" s="246"/>
      <c r="M790" s="247" t="s">
        <v>1</v>
      </c>
      <c r="N790" s="248" t="s">
        <v>38</v>
      </c>
      <c r="O790" s="72"/>
      <c r="P790" s="196">
        <f>O790*H790</f>
        <v>0</v>
      </c>
      <c r="Q790" s="196">
        <v>0</v>
      </c>
      <c r="R790" s="196">
        <f>Q790*H790</f>
        <v>0</v>
      </c>
      <c r="S790" s="196">
        <v>0</v>
      </c>
      <c r="T790" s="197">
        <f>S790*H790</f>
        <v>0</v>
      </c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  <c r="AR790" s="198" t="s">
        <v>281</v>
      </c>
      <c r="AT790" s="198" t="s">
        <v>161</v>
      </c>
      <c r="AU790" s="198" t="s">
        <v>83</v>
      </c>
      <c r="AY790" s="18" t="s">
        <v>146</v>
      </c>
      <c r="BE790" s="199">
        <f>IF(N790="základní",J790,0)</f>
        <v>0</v>
      </c>
      <c r="BF790" s="199">
        <f>IF(N790="snížená",J790,0)</f>
        <v>0</v>
      </c>
      <c r="BG790" s="199">
        <f>IF(N790="zákl. přenesená",J790,0)</f>
        <v>0</v>
      </c>
      <c r="BH790" s="199">
        <f>IF(N790="sníž. přenesená",J790,0)</f>
        <v>0</v>
      </c>
      <c r="BI790" s="199">
        <f>IF(N790="nulová",J790,0)</f>
        <v>0</v>
      </c>
      <c r="BJ790" s="18" t="s">
        <v>81</v>
      </c>
      <c r="BK790" s="199">
        <f>ROUND(I790*H790,2)</f>
        <v>0</v>
      </c>
      <c r="BL790" s="18" t="s">
        <v>199</v>
      </c>
      <c r="BM790" s="198" t="s">
        <v>1308</v>
      </c>
    </row>
    <row r="791" spans="1:65" s="2" customFormat="1" ht="19.5">
      <c r="A791" s="35"/>
      <c r="B791" s="36"/>
      <c r="C791" s="37"/>
      <c r="D791" s="200" t="s">
        <v>154</v>
      </c>
      <c r="E791" s="37"/>
      <c r="F791" s="201" t="s">
        <v>1307</v>
      </c>
      <c r="G791" s="37"/>
      <c r="H791" s="37"/>
      <c r="I791" s="202"/>
      <c r="J791" s="37"/>
      <c r="K791" s="37"/>
      <c r="L791" s="40"/>
      <c r="M791" s="203"/>
      <c r="N791" s="204"/>
      <c r="O791" s="72"/>
      <c r="P791" s="72"/>
      <c r="Q791" s="72"/>
      <c r="R791" s="72"/>
      <c r="S791" s="72"/>
      <c r="T791" s="73"/>
      <c r="U791" s="35"/>
      <c r="V791" s="35"/>
      <c r="W791" s="35"/>
      <c r="X791" s="35"/>
      <c r="Y791" s="35"/>
      <c r="Z791" s="35"/>
      <c r="AA791" s="35"/>
      <c r="AB791" s="35"/>
      <c r="AC791" s="35"/>
      <c r="AD791" s="35"/>
      <c r="AE791" s="35"/>
      <c r="AT791" s="18" t="s">
        <v>154</v>
      </c>
      <c r="AU791" s="18" t="s">
        <v>83</v>
      </c>
    </row>
    <row r="792" spans="1:65" s="2" customFormat="1" ht="21.75" customHeight="1">
      <c r="A792" s="35"/>
      <c r="B792" s="36"/>
      <c r="C792" s="187" t="s">
        <v>1309</v>
      </c>
      <c r="D792" s="187" t="s">
        <v>148</v>
      </c>
      <c r="E792" s="188" t="s">
        <v>1310</v>
      </c>
      <c r="F792" s="189" t="s">
        <v>1311</v>
      </c>
      <c r="G792" s="190" t="s">
        <v>327</v>
      </c>
      <c r="H792" s="191">
        <v>4</v>
      </c>
      <c r="I792" s="192"/>
      <c r="J792" s="193">
        <f>ROUND(I792*H792,2)</f>
        <v>0</v>
      </c>
      <c r="K792" s="189" t="s">
        <v>152</v>
      </c>
      <c r="L792" s="40"/>
      <c r="M792" s="194" t="s">
        <v>1</v>
      </c>
      <c r="N792" s="195" t="s">
        <v>38</v>
      </c>
      <c r="O792" s="72"/>
      <c r="P792" s="196">
        <f>O792*H792</f>
        <v>0</v>
      </c>
      <c r="Q792" s="196">
        <v>0</v>
      </c>
      <c r="R792" s="196">
        <f>Q792*H792</f>
        <v>0</v>
      </c>
      <c r="S792" s="196">
        <v>0</v>
      </c>
      <c r="T792" s="197">
        <f>S792*H792</f>
        <v>0</v>
      </c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  <c r="AR792" s="198" t="s">
        <v>199</v>
      </c>
      <c r="AT792" s="198" t="s">
        <v>148</v>
      </c>
      <c r="AU792" s="198" t="s">
        <v>83</v>
      </c>
      <c r="AY792" s="18" t="s">
        <v>146</v>
      </c>
      <c r="BE792" s="199">
        <f>IF(N792="základní",J792,0)</f>
        <v>0</v>
      </c>
      <c r="BF792" s="199">
        <f>IF(N792="snížená",J792,0)</f>
        <v>0</v>
      </c>
      <c r="BG792" s="199">
        <f>IF(N792="zákl. přenesená",J792,0)</f>
        <v>0</v>
      </c>
      <c r="BH792" s="199">
        <f>IF(N792="sníž. přenesená",J792,0)</f>
        <v>0</v>
      </c>
      <c r="BI792" s="199">
        <f>IF(N792="nulová",J792,0)</f>
        <v>0</v>
      </c>
      <c r="BJ792" s="18" t="s">
        <v>81</v>
      </c>
      <c r="BK792" s="199">
        <f>ROUND(I792*H792,2)</f>
        <v>0</v>
      </c>
      <c r="BL792" s="18" t="s">
        <v>199</v>
      </c>
      <c r="BM792" s="198" t="s">
        <v>1312</v>
      </c>
    </row>
    <row r="793" spans="1:65" s="2" customFormat="1" ht="11.25">
      <c r="A793" s="35"/>
      <c r="B793" s="36"/>
      <c r="C793" s="37"/>
      <c r="D793" s="200" t="s">
        <v>154</v>
      </c>
      <c r="E793" s="37"/>
      <c r="F793" s="201" t="s">
        <v>1311</v>
      </c>
      <c r="G793" s="37"/>
      <c r="H793" s="37"/>
      <c r="I793" s="202"/>
      <c r="J793" s="37"/>
      <c r="K793" s="37"/>
      <c r="L793" s="40"/>
      <c r="M793" s="203"/>
      <c r="N793" s="204"/>
      <c r="O793" s="72"/>
      <c r="P793" s="72"/>
      <c r="Q793" s="72"/>
      <c r="R793" s="72"/>
      <c r="S793" s="72"/>
      <c r="T793" s="73"/>
      <c r="U793" s="35"/>
      <c r="V793" s="35"/>
      <c r="W793" s="35"/>
      <c r="X793" s="35"/>
      <c r="Y793" s="35"/>
      <c r="Z793" s="35"/>
      <c r="AA793" s="35"/>
      <c r="AB793" s="35"/>
      <c r="AC793" s="35"/>
      <c r="AD793" s="35"/>
      <c r="AE793" s="35"/>
      <c r="AT793" s="18" t="s">
        <v>154</v>
      </c>
      <c r="AU793" s="18" t="s">
        <v>83</v>
      </c>
    </row>
    <row r="794" spans="1:65" s="2" customFormat="1" ht="11.25">
      <c r="A794" s="35"/>
      <c r="B794" s="36"/>
      <c r="C794" s="37"/>
      <c r="D794" s="205" t="s">
        <v>155</v>
      </c>
      <c r="E794" s="37"/>
      <c r="F794" s="206" t="s">
        <v>1313</v>
      </c>
      <c r="G794" s="37"/>
      <c r="H794" s="37"/>
      <c r="I794" s="202"/>
      <c r="J794" s="37"/>
      <c r="K794" s="37"/>
      <c r="L794" s="40"/>
      <c r="M794" s="203"/>
      <c r="N794" s="204"/>
      <c r="O794" s="72"/>
      <c r="P794" s="72"/>
      <c r="Q794" s="72"/>
      <c r="R794" s="72"/>
      <c r="S794" s="72"/>
      <c r="T794" s="73"/>
      <c r="U794" s="35"/>
      <c r="V794" s="35"/>
      <c r="W794" s="35"/>
      <c r="X794" s="35"/>
      <c r="Y794" s="35"/>
      <c r="Z794" s="35"/>
      <c r="AA794" s="35"/>
      <c r="AB794" s="35"/>
      <c r="AC794" s="35"/>
      <c r="AD794" s="35"/>
      <c r="AE794" s="35"/>
      <c r="AT794" s="18" t="s">
        <v>155</v>
      </c>
      <c r="AU794" s="18" t="s">
        <v>83</v>
      </c>
    </row>
    <row r="795" spans="1:65" s="2" customFormat="1" ht="16.5" customHeight="1">
      <c r="A795" s="35"/>
      <c r="B795" s="36"/>
      <c r="C795" s="239" t="s">
        <v>931</v>
      </c>
      <c r="D795" s="239" t="s">
        <v>161</v>
      </c>
      <c r="E795" s="240" t="s">
        <v>1314</v>
      </c>
      <c r="F795" s="241" t="s">
        <v>1315</v>
      </c>
      <c r="G795" s="242" t="s">
        <v>479</v>
      </c>
      <c r="H795" s="243">
        <v>4</v>
      </c>
      <c r="I795" s="244"/>
      <c r="J795" s="245">
        <f>ROUND(I795*H795,2)</f>
        <v>0</v>
      </c>
      <c r="K795" s="241" t="s">
        <v>312</v>
      </c>
      <c r="L795" s="246"/>
      <c r="M795" s="247" t="s">
        <v>1</v>
      </c>
      <c r="N795" s="248" t="s">
        <v>38</v>
      </c>
      <c r="O795" s="72"/>
      <c r="P795" s="196">
        <f>O795*H795</f>
        <v>0</v>
      </c>
      <c r="Q795" s="196">
        <v>0</v>
      </c>
      <c r="R795" s="196">
        <f>Q795*H795</f>
        <v>0</v>
      </c>
      <c r="S795" s="196">
        <v>0</v>
      </c>
      <c r="T795" s="197">
        <f>S795*H795</f>
        <v>0</v>
      </c>
      <c r="U795" s="35"/>
      <c r="V795" s="35"/>
      <c r="W795" s="35"/>
      <c r="X795" s="35"/>
      <c r="Y795" s="35"/>
      <c r="Z795" s="35"/>
      <c r="AA795" s="35"/>
      <c r="AB795" s="35"/>
      <c r="AC795" s="35"/>
      <c r="AD795" s="35"/>
      <c r="AE795" s="35"/>
      <c r="AR795" s="198" t="s">
        <v>281</v>
      </c>
      <c r="AT795" s="198" t="s">
        <v>161</v>
      </c>
      <c r="AU795" s="198" t="s">
        <v>83</v>
      </c>
      <c r="AY795" s="18" t="s">
        <v>146</v>
      </c>
      <c r="BE795" s="199">
        <f>IF(N795="základní",J795,0)</f>
        <v>0</v>
      </c>
      <c r="BF795" s="199">
        <f>IF(N795="snížená",J795,0)</f>
        <v>0</v>
      </c>
      <c r="BG795" s="199">
        <f>IF(N795="zákl. přenesená",J795,0)</f>
        <v>0</v>
      </c>
      <c r="BH795" s="199">
        <f>IF(N795="sníž. přenesená",J795,0)</f>
        <v>0</v>
      </c>
      <c r="BI795" s="199">
        <f>IF(N795="nulová",J795,0)</f>
        <v>0</v>
      </c>
      <c r="BJ795" s="18" t="s">
        <v>81</v>
      </c>
      <c r="BK795" s="199">
        <f>ROUND(I795*H795,2)</f>
        <v>0</v>
      </c>
      <c r="BL795" s="18" t="s">
        <v>199</v>
      </c>
      <c r="BM795" s="198" t="s">
        <v>1316</v>
      </c>
    </row>
    <row r="796" spans="1:65" s="2" customFormat="1" ht="11.25">
      <c r="A796" s="35"/>
      <c r="B796" s="36"/>
      <c r="C796" s="37"/>
      <c r="D796" s="200" t="s">
        <v>154</v>
      </c>
      <c r="E796" s="37"/>
      <c r="F796" s="201" t="s">
        <v>1315</v>
      </c>
      <c r="G796" s="37"/>
      <c r="H796" s="37"/>
      <c r="I796" s="202"/>
      <c r="J796" s="37"/>
      <c r="K796" s="37"/>
      <c r="L796" s="40"/>
      <c r="M796" s="203"/>
      <c r="N796" s="204"/>
      <c r="O796" s="72"/>
      <c r="P796" s="72"/>
      <c r="Q796" s="72"/>
      <c r="R796" s="72"/>
      <c r="S796" s="72"/>
      <c r="T796" s="73"/>
      <c r="U796" s="35"/>
      <c r="V796" s="35"/>
      <c r="W796" s="35"/>
      <c r="X796" s="35"/>
      <c r="Y796" s="35"/>
      <c r="Z796" s="35"/>
      <c r="AA796" s="35"/>
      <c r="AB796" s="35"/>
      <c r="AC796" s="35"/>
      <c r="AD796" s="35"/>
      <c r="AE796" s="35"/>
      <c r="AT796" s="18" t="s">
        <v>154</v>
      </c>
      <c r="AU796" s="18" t="s">
        <v>83</v>
      </c>
    </row>
    <row r="797" spans="1:65" s="2" customFormat="1" ht="24.2" customHeight="1">
      <c r="A797" s="35"/>
      <c r="B797" s="36"/>
      <c r="C797" s="187" t="s">
        <v>1317</v>
      </c>
      <c r="D797" s="187" t="s">
        <v>148</v>
      </c>
      <c r="E797" s="188" t="s">
        <v>1318</v>
      </c>
      <c r="F797" s="189" t="s">
        <v>1319</v>
      </c>
      <c r="G797" s="190" t="s">
        <v>327</v>
      </c>
      <c r="H797" s="191">
        <v>1</v>
      </c>
      <c r="I797" s="192"/>
      <c r="J797" s="193">
        <f>ROUND(I797*H797,2)</f>
        <v>0</v>
      </c>
      <c r="K797" s="189" t="s">
        <v>152</v>
      </c>
      <c r="L797" s="40"/>
      <c r="M797" s="194" t="s">
        <v>1</v>
      </c>
      <c r="N797" s="195" t="s">
        <v>38</v>
      </c>
      <c r="O797" s="72"/>
      <c r="P797" s="196">
        <f>O797*H797</f>
        <v>0</v>
      </c>
      <c r="Q797" s="196">
        <v>0</v>
      </c>
      <c r="R797" s="196">
        <f>Q797*H797</f>
        <v>0</v>
      </c>
      <c r="S797" s="196">
        <v>0</v>
      </c>
      <c r="T797" s="197">
        <f>S797*H797</f>
        <v>0</v>
      </c>
      <c r="U797" s="35"/>
      <c r="V797" s="35"/>
      <c r="W797" s="35"/>
      <c r="X797" s="35"/>
      <c r="Y797" s="35"/>
      <c r="Z797" s="35"/>
      <c r="AA797" s="35"/>
      <c r="AB797" s="35"/>
      <c r="AC797" s="35"/>
      <c r="AD797" s="35"/>
      <c r="AE797" s="35"/>
      <c r="AR797" s="198" t="s">
        <v>199</v>
      </c>
      <c r="AT797" s="198" t="s">
        <v>148</v>
      </c>
      <c r="AU797" s="198" t="s">
        <v>83</v>
      </c>
      <c r="AY797" s="18" t="s">
        <v>146</v>
      </c>
      <c r="BE797" s="199">
        <f>IF(N797="základní",J797,0)</f>
        <v>0</v>
      </c>
      <c r="BF797" s="199">
        <f>IF(N797="snížená",J797,0)</f>
        <v>0</v>
      </c>
      <c r="BG797" s="199">
        <f>IF(N797="zákl. přenesená",J797,0)</f>
        <v>0</v>
      </c>
      <c r="BH797" s="199">
        <f>IF(N797="sníž. přenesená",J797,0)</f>
        <v>0</v>
      </c>
      <c r="BI797" s="199">
        <f>IF(N797="nulová",J797,0)</f>
        <v>0</v>
      </c>
      <c r="BJ797" s="18" t="s">
        <v>81</v>
      </c>
      <c r="BK797" s="199">
        <f>ROUND(I797*H797,2)</f>
        <v>0</v>
      </c>
      <c r="BL797" s="18" t="s">
        <v>199</v>
      </c>
      <c r="BM797" s="198" t="s">
        <v>1320</v>
      </c>
    </row>
    <row r="798" spans="1:65" s="2" customFormat="1" ht="19.5">
      <c r="A798" s="35"/>
      <c r="B798" s="36"/>
      <c r="C798" s="37"/>
      <c r="D798" s="200" t="s">
        <v>154</v>
      </c>
      <c r="E798" s="37"/>
      <c r="F798" s="201" t="s">
        <v>1319</v>
      </c>
      <c r="G798" s="37"/>
      <c r="H798" s="37"/>
      <c r="I798" s="202"/>
      <c r="J798" s="37"/>
      <c r="K798" s="37"/>
      <c r="L798" s="40"/>
      <c r="M798" s="203"/>
      <c r="N798" s="204"/>
      <c r="O798" s="72"/>
      <c r="P798" s="72"/>
      <c r="Q798" s="72"/>
      <c r="R798" s="72"/>
      <c r="S798" s="72"/>
      <c r="T798" s="73"/>
      <c r="U798" s="35"/>
      <c r="V798" s="35"/>
      <c r="W798" s="35"/>
      <c r="X798" s="35"/>
      <c r="Y798" s="35"/>
      <c r="Z798" s="35"/>
      <c r="AA798" s="35"/>
      <c r="AB798" s="35"/>
      <c r="AC798" s="35"/>
      <c r="AD798" s="35"/>
      <c r="AE798" s="35"/>
      <c r="AT798" s="18" t="s">
        <v>154</v>
      </c>
      <c r="AU798" s="18" t="s">
        <v>83</v>
      </c>
    </row>
    <row r="799" spans="1:65" s="2" customFormat="1" ht="11.25">
      <c r="A799" s="35"/>
      <c r="B799" s="36"/>
      <c r="C799" s="37"/>
      <c r="D799" s="205" t="s">
        <v>155</v>
      </c>
      <c r="E799" s="37"/>
      <c r="F799" s="206" t="s">
        <v>1321</v>
      </c>
      <c r="G799" s="37"/>
      <c r="H799" s="37"/>
      <c r="I799" s="202"/>
      <c r="J799" s="37"/>
      <c r="K799" s="37"/>
      <c r="L799" s="40"/>
      <c r="M799" s="203"/>
      <c r="N799" s="204"/>
      <c r="O799" s="72"/>
      <c r="P799" s="72"/>
      <c r="Q799" s="72"/>
      <c r="R799" s="72"/>
      <c r="S799" s="72"/>
      <c r="T799" s="73"/>
      <c r="U799" s="35"/>
      <c r="V799" s="35"/>
      <c r="W799" s="35"/>
      <c r="X799" s="35"/>
      <c r="Y799" s="35"/>
      <c r="Z799" s="35"/>
      <c r="AA799" s="35"/>
      <c r="AB799" s="35"/>
      <c r="AC799" s="35"/>
      <c r="AD799" s="35"/>
      <c r="AE799" s="35"/>
      <c r="AT799" s="18" t="s">
        <v>155</v>
      </c>
      <c r="AU799" s="18" t="s">
        <v>83</v>
      </c>
    </row>
    <row r="800" spans="1:65" s="2" customFormat="1" ht="24.2" customHeight="1">
      <c r="A800" s="35"/>
      <c r="B800" s="36"/>
      <c r="C800" s="187" t="s">
        <v>938</v>
      </c>
      <c r="D800" s="187" t="s">
        <v>148</v>
      </c>
      <c r="E800" s="188" t="s">
        <v>1322</v>
      </c>
      <c r="F800" s="189" t="s">
        <v>1323</v>
      </c>
      <c r="G800" s="190" t="s">
        <v>327</v>
      </c>
      <c r="H800" s="191">
        <v>7</v>
      </c>
      <c r="I800" s="192"/>
      <c r="J800" s="193">
        <f>ROUND(I800*H800,2)</f>
        <v>0</v>
      </c>
      <c r="K800" s="189" t="s">
        <v>152</v>
      </c>
      <c r="L800" s="40"/>
      <c r="M800" s="194" t="s">
        <v>1</v>
      </c>
      <c r="N800" s="195" t="s">
        <v>38</v>
      </c>
      <c r="O800" s="72"/>
      <c r="P800" s="196">
        <f>O800*H800</f>
        <v>0</v>
      </c>
      <c r="Q800" s="196">
        <v>0</v>
      </c>
      <c r="R800" s="196">
        <f>Q800*H800</f>
        <v>0</v>
      </c>
      <c r="S800" s="196">
        <v>0</v>
      </c>
      <c r="T800" s="197">
        <f>S800*H800</f>
        <v>0</v>
      </c>
      <c r="U800" s="35"/>
      <c r="V800" s="35"/>
      <c r="W800" s="35"/>
      <c r="X800" s="35"/>
      <c r="Y800" s="35"/>
      <c r="Z800" s="35"/>
      <c r="AA800" s="35"/>
      <c r="AB800" s="35"/>
      <c r="AC800" s="35"/>
      <c r="AD800" s="35"/>
      <c r="AE800" s="35"/>
      <c r="AR800" s="198" t="s">
        <v>199</v>
      </c>
      <c r="AT800" s="198" t="s">
        <v>148</v>
      </c>
      <c r="AU800" s="198" t="s">
        <v>83</v>
      </c>
      <c r="AY800" s="18" t="s">
        <v>146</v>
      </c>
      <c r="BE800" s="199">
        <f>IF(N800="základní",J800,0)</f>
        <v>0</v>
      </c>
      <c r="BF800" s="199">
        <f>IF(N800="snížená",J800,0)</f>
        <v>0</v>
      </c>
      <c r="BG800" s="199">
        <f>IF(N800="zákl. přenesená",J800,0)</f>
        <v>0</v>
      </c>
      <c r="BH800" s="199">
        <f>IF(N800="sníž. přenesená",J800,0)</f>
        <v>0</v>
      </c>
      <c r="BI800" s="199">
        <f>IF(N800="nulová",J800,0)</f>
        <v>0</v>
      </c>
      <c r="BJ800" s="18" t="s">
        <v>81</v>
      </c>
      <c r="BK800" s="199">
        <f>ROUND(I800*H800,2)</f>
        <v>0</v>
      </c>
      <c r="BL800" s="18" t="s">
        <v>199</v>
      </c>
      <c r="BM800" s="198" t="s">
        <v>1324</v>
      </c>
    </row>
    <row r="801" spans="1:65" s="2" customFormat="1" ht="19.5">
      <c r="A801" s="35"/>
      <c r="B801" s="36"/>
      <c r="C801" s="37"/>
      <c r="D801" s="200" t="s">
        <v>154</v>
      </c>
      <c r="E801" s="37"/>
      <c r="F801" s="201" t="s">
        <v>1323</v>
      </c>
      <c r="G801" s="37"/>
      <c r="H801" s="37"/>
      <c r="I801" s="202"/>
      <c r="J801" s="37"/>
      <c r="K801" s="37"/>
      <c r="L801" s="40"/>
      <c r="M801" s="203"/>
      <c r="N801" s="204"/>
      <c r="O801" s="72"/>
      <c r="P801" s="72"/>
      <c r="Q801" s="72"/>
      <c r="R801" s="72"/>
      <c r="S801" s="72"/>
      <c r="T801" s="73"/>
      <c r="U801" s="35"/>
      <c r="V801" s="35"/>
      <c r="W801" s="35"/>
      <c r="X801" s="35"/>
      <c r="Y801" s="35"/>
      <c r="Z801" s="35"/>
      <c r="AA801" s="35"/>
      <c r="AB801" s="35"/>
      <c r="AC801" s="35"/>
      <c r="AD801" s="35"/>
      <c r="AE801" s="35"/>
      <c r="AT801" s="18" t="s">
        <v>154</v>
      </c>
      <c r="AU801" s="18" t="s">
        <v>83</v>
      </c>
    </row>
    <row r="802" spans="1:65" s="2" customFormat="1" ht="11.25">
      <c r="A802" s="35"/>
      <c r="B802" s="36"/>
      <c r="C802" s="37"/>
      <c r="D802" s="205" t="s">
        <v>155</v>
      </c>
      <c r="E802" s="37"/>
      <c r="F802" s="206" t="s">
        <v>1325</v>
      </c>
      <c r="G802" s="37"/>
      <c r="H802" s="37"/>
      <c r="I802" s="202"/>
      <c r="J802" s="37"/>
      <c r="K802" s="37"/>
      <c r="L802" s="40"/>
      <c r="M802" s="203"/>
      <c r="N802" s="204"/>
      <c r="O802" s="72"/>
      <c r="P802" s="72"/>
      <c r="Q802" s="72"/>
      <c r="R802" s="72"/>
      <c r="S802" s="72"/>
      <c r="T802" s="73"/>
      <c r="U802" s="35"/>
      <c r="V802" s="35"/>
      <c r="W802" s="35"/>
      <c r="X802" s="35"/>
      <c r="Y802" s="35"/>
      <c r="Z802" s="35"/>
      <c r="AA802" s="35"/>
      <c r="AB802" s="35"/>
      <c r="AC802" s="35"/>
      <c r="AD802" s="35"/>
      <c r="AE802" s="35"/>
      <c r="AT802" s="18" t="s">
        <v>155</v>
      </c>
      <c r="AU802" s="18" t="s">
        <v>83</v>
      </c>
    </row>
    <row r="803" spans="1:65" s="2" customFormat="1" ht="21.75" customHeight="1">
      <c r="A803" s="35"/>
      <c r="B803" s="36"/>
      <c r="C803" s="187" t="s">
        <v>1326</v>
      </c>
      <c r="D803" s="187" t="s">
        <v>148</v>
      </c>
      <c r="E803" s="188" t="s">
        <v>1327</v>
      </c>
      <c r="F803" s="189" t="s">
        <v>1328</v>
      </c>
      <c r="G803" s="190" t="s">
        <v>937</v>
      </c>
      <c r="H803" s="191">
        <v>1</v>
      </c>
      <c r="I803" s="192"/>
      <c r="J803" s="193">
        <f>ROUND(I803*H803,2)</f>
        <v>0</v>
      </c>
      <c r="K803" s="189" t="s">
        <v>152</v>
      </c>
      <c r="L803" s="40"/>
      <c r="M803" s="194" t="s">
        <v>1</v>
      </c>
      <c r="N803" s="195" t="s">
        <v>38</v>
      </c>
      <c r="O803" s="72"/>
      <c r="P803" s="196">
        <f>O803*H803</f>
        <v>0</v>
      </c>
      <c r="Q803" s="196">
        <v>0</v>
      </c>
      <c r="R803" s="196">
        <f>Q803*H803</f>
        <v>0</v>
      </c>
      <c r="S803" s="196">
        <v>0</v>
      </c>
      <c r="T803" s="197">
        <f>S803*H803</f>
        <v>0</v>
      </c>
      <c r="U803" s="35"/>
      <c r="V803" s="35"/>
      <c r="W803" s="35"/>
      <c r="X803" s="35"/>
      <c r="Y803" s="35"/>
      <c r="Z803" s="35"/>
      <c r="AA803" s="35"/>
      <c r="AB803" s="35"/>
      <c r="AC803" s="35"/>
      <c r="AD803" s="35"/>
      <c r="AE803" s="35"/>
      <c r="AR803" s="198" t="s">
        <v>199</v>
      </c>
      <c r="AT803" s="198" t="s">
        <v>148</v>
      </c>
      <c r="AU803" s="198" t="s">
        <v>83</v>
      </c>
      <c r="AY803" s="18" t="s">
        <v>146</v>
      </c>
      <c r="BE803" s="199">
        <f>IF(N803="základní",J803,0)</f>
        <v>0</v>
      </c>
      <c r="BF803" s="199">
        <f>IF(N803="snížená",J803,0)</f>
        <v>0</v>
      </c>
      <c r="BG803" s="199">
        <f>IF(N803="zákl. přenesená",J803,0)</f>
        <v>0</v>
      </c>
      <c r="BH803" s="199">
        <f>IF(N803="sníž. přenesená",J803,0)</f>
        <v>0</v>
      </c>
      <c r="BI803" s="199">
        <f>IF(N803="nulová",J803,0)</f>
        <v>0</v>
      </c>
      <c r="BJ803" s="18" t="s">
        <v>81</v>
      </c>
      <c r="BK803" s="199">
        <f>ROUND(I803*H803,2)</f>
        <v>0</v>
      </c>
      <c r="BL803" s="18" t="s">
        <v>199</v>
      </c>
      <c r="BM803" s="198" t="s">
        <v>1329</v>
      </c>
    </row>
    <row r="804" spans="1:65" s="2" customFormat="1" ht="11.25">
      <c r="A804" s="35"/>
      <c r="B804" s="36"/>
      <c r="C804" s="37"/>
      <c r="D804" s="200" t="s">
        <v>154</v>
      </c>
      <c r="E804" s="37"/>
      <c r="F804" s="201" t="s">
        <v>1328</v>
      </c>
      <c r="G804" s="37"/>
      <c r="H804" s="37"/>
      <c r="I804" s="202"/>
      <c r="J804" s="37"/>
      <c r="K804" s="37"/>
      <c r="L804" s="40"/>
      <c r="M804" s="203"/>
      <c r="N804" s="204"/>
      <c r="O804" s="72"/>
      <c r="P804" s="72"/>
      <c r="Q804" s="72"/>
      <c r="R804" s="72"/>
      <c r="S804" s="72"/>
      <c r="T804" s="73"/>
      <c r="U804" s="35"/>
      <c r="V804" s="35"/>
      <c r="W804" s="35"/>
      <c r="X804" s="35"/>
      <c r="Y804" s="35"/>
      <c r="Z804" s="35"/>
      <c r="AA804" s="35"/>
      <c r="AB804" s="35"/>
      <c r="AC804" s="35"/>
      <c r="AD804" s="35"/>
      <c r="AE804" s="35"/>
      <c r="AT804" s="18" t="s">
        <v>154</v>
      </c>
      <c r="AU804" s="18" t="s">
        <v>83</v>
      </c>
    </row>
    <row r="805" spans="1:65" s="2" customFormat="1" ht="11.25">
      <c r="A805" s="35"/>
      <c r="B805" s="36"/>
      <c r="C805" s="37"/>
      <c r="D805" s="205" t="s">
        <v>155</v>
      </c>
      <c r="E805" s="37"/>
      <c r="F805" s="206" t="s">
        <v>1330</v>
      </c>
      <c r="G805" s="37"/>
      <c r="H805" s="37"/>
      <c r="I805" s="202"/>
      <c r="J805" s="37"/>
      <c r="K805" s="37"/>
      <c r="L805" s="40"/>
      <c r="M805" s="203"/>
      <c r="N805" s="204"/>
      <c r="O805" s="72"/>
      <c r="P805" s="72"/>
      <c r="Q805" s="72"/>
      <c r="R805" s="72"/>
      <c r="S805" s="72"/>
      <c r="T805" s="73"/>
      <c r="U805" s="35"/>
      <c r="V805" s="35"/>
      <c r="W805" s="35"/>
      <c r="X805" s="35"/>
      <c r="Y805" s="35"/>
      <c r="Z805" s="35"/>
      <c r="AA805" s="35"/>
      <c r="AB805" s="35"/>
      <c r="AC805" s="35"/>
      <c r="AD805" s="35"/>
      <c r="AE805" s="35"/>
      <c r="AT805" s="18" t="s">
        <v>155</v>
      </c>
      <c r="AU805" s="18" t="s">
        <v>83</v>
      </c>
    </row>
    <row r="806" spans="1:65" s="2" customFormat="1" ht="16.5" customHeight="1">
      <c r="A806" s="35"/>
      <c r="B806" s="36"/>
      <c r="C806" s="187" t="s">
        <v>943</v>
      </c>
      <c r="D806" s="187" t="s">
        <v>148</v>
      </c>
      <c r="E806" s="188" t="s">
        <v>1331</v>
      </c>
      <c r="F806" s="189" t="s">
        <v>1332</v>
      </c>
      <c r="G806" s="190" t="s">
        <v>1333</v>
      </c>
      <c r="H806" s="191">
        <v>8</v>
      </c>
      <c r="I806" s="192"/>
      <c r="J806" s="193">
        <f>ROUND(I806*H806,2)</f>
        <v>0</v>
      </c>
      <c r="K806" s="189" t="s">
        <v>152</v>
      </c>
      <c r="L806" s="40"/>
      <c r="M806" s="194" t="s">
        <v>1</v>
      </c>
      <c r="N806" s="195" t="s">
        <v>38</v>
      </c>
      <c r="O806" s="72"/>
      <c r="P806" s="196">
        <f>O806*H806</f>
        <v>0</v>
      </c>
      <c r="Q806" s="196">
        <v>0</v>
      </c>
      <c r="R806" s="196">
        <f>Q806*H806</f>
        <v>0</v>
      </c>
      <c r="S806" s="196">
        <v>0</v>
      </c>
      <c r="T806" s="197">
        <f>S806*H806</f>
        <v>0</v>
      </c>
      <c r="U806" s="35"/>
      <c r="V806" s="35"/>
      <c r="W806" s="35"/>
      <c r="X806" s="35"/>
      <c r="Y806" s="35"/>
      <c r="Z806" s="35"/>
      <c r="AA806" s="35"/>
      <c r="AB806" s="35"/>
      <c r="AC806" s="35"/>
      <c r="AD806" s="35"/>
      <c r="AE806" s="35"/>
      <c r="AR806" s="198" t="s">
        <v>199</v>
      </c>
      <c r="AT806" s="198" t="s">
        <v>148</v>
      </c>
      <c r="AU806" s="198" t="s">
        <v>83</v>
      </c>
      <c r="AY806" s="18" t="s">
        <v>146</v>
      </c>
      <c r="BE806" s="199">
        <f>IF(N806="základní",J806,0)</f>
        <v>0</v>
      </c>
      <c r="BF806" s="199">
        <f>IF(N806="snížená",J806,0)</f>
        <v>0</v>
      </c>
      <c r="BG806" s="199">
        <f>IF(N806="zákl. přenesená",J806,0)</f>
        <v>0</v>
      </c>
      <c r="BH806" s="199">
        <f>IF(N806="sníž. přenesená",J806,0)</f>
        <v>0</v>
      </c>
      <c r="BI806" s="199">
        <f>IF(N806="nulová",J806,0)</f>
        <v>0</v>
      </c>
      <c r="BJ806" s="18" t="s">
        <v>81</v>
      </c>
      <c r="BK806" s="199">
        <f>ROUND(I806*H806,2)</f>
        <v>0</v>
      </c>
      <c r="BL806" s="18" t="s">
        <v>199</v>
      </c>
      <c r="BM806" s="198" t="s">
        <v>1334</v>
      </c>
    </row>
    <row r="807" spans="1:65" s="2" customFormat="1" ht="11.25">
      <c r="A807" s="35"/>
      <c r="B807" s="36"/>
      <c r="C807" s="37"/>
      <c r="D807" s="200" t="s">
        <v>154</v>
      </c>
      <c r="E807" s="37"/>
      <c r="F807" s="201" t="s">
        <v>1332</v>
      </c>
      <c r="G807" s="37"/>
      <c r="H807" s="37"/>
      <c r="I807" s="202"/>
      <c r="J807" s="37"/>
      <c r="K807" s="37"/>
      <c r="L807" s="40"/>
      <c r="M807" s="203"/>
      <c r="N807" s="204"/>
      <c r="O807" s="72"/>
      <c r="P807" s="72"/>
      <c r="Q807" s="72"/>
      <c r="R807" s="72"/>
      <c r="S807" s="72"/>
      <c r="T807" s="73"/>
      <c r="U807" s="35"/>
      <c r="V807" s="35"/>
      <c r="W807" s="35"/>
      <c r="X807" s="35"/>
      <c r="Y807" s="35"/>
      <c r="Z807" s="35"/>
      <c r="AA807" s="35"/>
      <c r="AB807" s="35"/>
      <c r="AC807" s="35"/>
      <c r="AD807" s="35"/>
      <c r="AE807" s="35"/>
      <c r="AT807" s="18" t="s">
        <v>154</v>
      </c>
      <c r="AU807" s="18" t="s">
        <v>83</v>
      </c>
    </row>
    <row r="808" spans="1:65" s="2" customFormat="1" ht="11.25">
      <c r="A808" s="35"/>
      <c r="B808" s="36"/>
      <c r="C808" s="37"/>
      <c r="D808" s="205" t="s">
        <v>155</v>
      </c>
      <c r="E808" s="37"/>
      <c r="F808" s="206" t="s">
        <v>1335</v>
      </c>
      <c r="G808" s="37"/>
      <c r="H808" s="37"/>
      <c r="I808" s="202"/>
      <c r="J808" s="37"/>
      <c r="K808" s="37"/>
      <c r="L808" s="40"/>
      <c r="M808" s="203"/>
      <c r="N808" s="204"/>
      <c r="O808" s="72"/>
      <c r="P808" s="72"/>
      <c r="Q808" s="72"/>
      <c r="R808" s="72"/>
      <c r="S808" s="72"/>
      <c r="T808" s="73"/>
      <c r="U808" s="35"/>
      <c r="V808" s="35"/>
      <c r="W808" s="35"/>
      <c r="X808" s="35"/>
      <c r="Y808" s="35"/>
      <c r="Z808" s="35"/>
      <c r="AA808" s="35"/>
      <c r="AB808" s="35"/>
      <c r="AC808" s="35"/>
      <c r="AD808" s="35"/>
      <c r="AE808" s="35"/>
      <c r="AT808" s="18" t="s">
        <v>155</v>
      </c>
      <c r="AU808" s="18" t="s">
        <v>83</v>
      </c>
    </row>
    <row r="809" spans="1:65" s="13" customFormat="1" ht="11.25">
      <c r="B809" s="207"/>
      <c r="C809" s="208"/>
      <c r="D809" s="200" t="s">
        <v>157</v>
      </c>
      <c r="E809" s="209" t="s">
        <v>1</v>
      </c>
      <c r="F809" s="210" t="s">
        <v>1336</v>
      </c>
      <c r="G809" s="208"/>
      <c r="H809" s="209" t="s">
        <v>1</v>
      </c>
      <c r="I809" s="211"/>
      <c r="J809" s="208"/>
      <c r="K809" s="208"/>
      <c r="L809" s="212"/>
      <c r="M809" s="213"/>
      <c r="N809" s="214"/>
      <c r="O809" s="214"/>
      <c r="P809" s="214"/>
      <c r="Q809" s="214"/>
      <c r="R809" s="214"/>
      <c r="S809" s="214"/>
      <c r="T809" s="215"/>
      <c r="AT809" s="216" t="s">
        <v>157</v>
      </c>
      <c r="AU809" s="216" t="s">
        <v>83</v>
      </c>
      <c r="AV809" s="13" t="s">
        <v>81</v>
      </c>
      <c r="AW809" s="13" t="s">
        <v>30</v>
      </c>
      <c r="AX809" s="13" t="s">
        <v>73</v>
      </c>
      <c r="AY809" s="216" t="s">
        <v>146</v>
      </c>
    </row>
    <row r="810" spans="1:65" s="14" customFormat="1" ht="11.25">
      <c r="B810" s="217"/>
      <c r="C810" s="218"/>
      <c r="D810" s="200" t="s">
        <v>157</v>
      </c>
      <c r="E810" s="219" t="s">
        <v>1</v>
      </c>
      <c r="F810" s="220" t="s">
        <v>165</v>
      </c>
      <c r="G810" s="218"/>
      <c r="H810" s="221">
        <v>8</v>
      </c>
      <c r="I810" s="222"/>
      <c r="J810" s="218"/>
      <c r="K810" s="218"/>
      <c r="L810" s="223"/>
      <c r="M810" s="224"/>
      <c r="N810" s="225"/>
      <c r="O810" s="225"/>
      <c r="P810" s="225"/>
      <c r="Q810" s="225"/>
      <c r="R810" s="225"/>
      <c r="S810" s="225"/>
      <c r="T810" s="226"/>
      <c r="AT810" s="227" t="s">
        <v>157</v>
      </c>
      <c r="AU810" s="227" t="s">
        <v>83</v>
      </c>
      <c r="AV810" s="14" t="s">
        <v>83</v>
      </c>
      <c r="AW810" s="14" t="s">
        <v>30</v>
      </c>
      <c r="AX810" s="14" t="s">
        <v>73</v>
      </c>
      <c r="AY810" s="227" t="s">
        <v>146</v>
      </c>
    </row>
    <row r="811" spans="1:65" s="15" customFormat="1" ht="11.25">
      <c r="B811" s="228"/>
      <c r="C811" s="229"/>
      <c r="D811" s="200" t="s">
        <v>157</v>
      </c>
      <c r="E811" s="230" t="s">
        <v>1</v>
      </c>
      <c r="F811" s="231" t="s">
        <v>160</v>
      </c>
      <c r="G811" s="229"/>
      <c r="H811" s="232">
        <v>8</v>
      </c>
      <c r="I811" s="233"/>
      <c r="J811" s="229"/>
      <c r="K811" s="229"/>
      <c r="L811" s="234"/>
      <c r="M811" s="235"/>
      <c r="N811" s="236"/>
      <c r="O811" s="236"/>
      <c r="P811" s="236"/>
      <c r="Q811" s="236"/>
      <c r="R811" s="236"/>
      <c r="S811" s="236"/>
      <c r="T811" s="237"/>
      <c r="AT811" s="238" t="s">
        <v>157</v>
      </c>
      <c r="AU811" s="238" t="s">
        <v>83</v>
      </c>
      <c r="AV811" s="15" t="s">
        <v>153</v>
      </c>
      <c r="AW811" s="15" t="s">
        <v>30</v>
      </c>
      <c r="AX811" s="15" t="s">
        <v>81</v>
      </c>
      <c r="AY811" s="238" t="s">
        <v>146</v>
      </c>
    </row>
    <row r="812" spans="1:65" s="2" customFormat="1" ht="21.75" customHeight="1">
      <c r="A812" s="35"/>
      <c r="B812" s="36"/>
      <c r="C812" s="187" t="s">
        <v>1337</v>
      </c>
      <c r="D812" s="187" t="s">
        <v>148</v>
      </c>
      <c r="E812" s="188" t="s">
        <v>1338</v>
      </c>
      <c r="F812" s="189" t="s">
        <v>1339</v>
      </c>
      <c r="G812" s="190" t="s">
        <v>261</v>
      </c>
      <c r="H812" s="191">
        <v>1</v>
      </c>
      <c r="I812" s="192"/>
      <c r="J812" s="193">
        <f>ROUND(I812*H812,2)</f>
        <v>0</v>
      </c>
      <c r="K812" s="189" t="s">
        <v>312</v>
      </c>
      <c r="L812" s="40"/>
      <c r="M812" s="194" t="s">
        <v>1</v>
      </c>
      <c r="N812" s="195" t="s">
        <v>38</v>
      </c>
      <c r="O812" s="72"/>
      <c r="P812" s="196">
        <f>O812*H812</f>
        <v>0</v>
      </c>
      <c r="Q812" s="196">
        <v>0</v>
      </c>
      <c r="R812" s="196">
        <f>Q812*H812</f>
        <v>0</v>
      </c>
      <c r="S812" s="196">
        <v>0</v>
      </c>
      <c r="T812" s="197">
        <f>S812*H812</f>
        <v>0</v>
      </c>
      <c r="U812" s="35"/>
      <c r="V812" s="35"/>
      <c r="W812" s="35"/>
      <c r="X812" s="35"/>
      <c r="Y812" s="35"/>
      <c r="Z812" s="35"/>
      <c r="AA812" s="35"/>
      <c r="AB812" s="35"/>
      <c r="AC812" s="35"/>
      <c r="AD812" s="35"/>
      <c r="AE812" s="35"/>
      <c r="AR812" s="198" t="s">
        <v>199</v>
      </c>
      <c r="AT812" s="198" t="s">
        <v>148</v>
      </c>
      <c r="AU812" s="198" t="s">
        <v>83</v>
      </c>
      <c r="AY812" s="18" t="s">
        <v>146</v>
      </c>
      <c r="BE812" s="199">
        <f>IF(N812="základní",J812,0)</f>
        <v>0</v>
      </c>
      <c r="BF812" s="199">
        <f>IF(N812="snížená",J812,0)</f>
        <v>0</v>
      </c>
      <c r="BG812" s="199">
        <f>IF(N812="zákl. přenesená",J812,0)</f>
        <v>0</v>
      </c>
      <c r="BH812" s="199">
        <f>IF(N812="sníž. přenesená",J812,0)</f>
        <v>0</v>
      </c>
      <c r="BI812" s="199">
        <f>IF(N812="nulová",J812,0)</f>
        <v>0</v>
      </c>
      <c r="BJ812" s="18" t="s">
        <v>81</v>
      </c>
      <c r="BK812" s="199">
        <f>ROUND(I812*H812,2)</f>
        <v>0</v>
      </c>
      <c r="BL812" s="18" t="s">
        <v>199</v>
      </c>
      <c r="BM812" s="198" t="s">
        <v>1340</v>
      </c>
    </row>
    <row r="813" spans="1:65" s="2" customFormat="1" ht="11.25">
      <c r="A813" s="35"/>
      <c r="B813" s="36"/>
      <c r="C813" s="37"/>
      <c r="D813" s="200" t="s">
        <v>154</v>
      </c>
      <c r="E813" s="37"/>
      <c r="F813" s="201" t="s">
        <v>1339</v>
      </c>
      <c r="G813" s="37"/>
      <c r="H813" s="37"/>
      <c r="I813" s="202"/>
      <c r="J813" s="37"/>
      <c r="K813" s="37"/>
      <c r="L813" s="40"/>
      <c r="M813" s="203"/>
      <c r="N813" s="204"/>
      <c r="O813" s="72"/>
      <c r="P813" s="72"/>
      <c r="Q813" s="72"/>
      <c r="R813" s="72"/>
      <c r="S813" s="72"/>
      <c r="T813" s="73"/>
      <c r="U813" s="35"/>
      <c r="V813" s="35"/>
      <c r="W813" s="35"/>
      <c r="X813" s="35"/>
      <c r="Y813" s="35"/>
      <c r="Z813" s="35"/>
      <c r="AA813" s="35"/>
      <c r="AB813" s="35"/>
      <c r="AC813" s="35"/>
      <c r="AD813" s="35"/>
      <c r="AE813" s="35"/>
      <c r="AT813" s="18" t="s">
        <v>154</v>
      </c>
      <c r="AU813" s="18" t="s">
        <v>83</v>
      </c>
    </row>
    <row r="814" spans="1:65" s="14" customFormat="1" ht="11.25">
      <c r="B814" s="217"/>
      <c r="C814" s="218"/>
      <c r="D814" s="200" t="s">
        <v>157</v>
      </c>
      <c r="E814" s="219" t="s">
        <v>1</v>
      </c>
      <c r="F814" s="220" t="s">
        <v>81</v>
      </c>
      <c r="G814" s="218"/>
      <c r="H814" s="221">
        <v>1</v>
      </c>
      <c r="I814" s="222"/>
      <c r="J814" s="218"/>
      <c r="K814" s="218"/>
      <c r="L814" s="223"/>
      <c r="M814" s="224"/>
      <c r="N814" s="225"/>
      <c r="O814" s="225"/>
      <c r="P814" s="225"/>
      <c r="Q814" s="225"/>
      <c r="R814" s="225"/>
      <c r="S814" s="225"/>
      <c r="T814" s="226"/>
      <c r="AT814" s="227" t="s">
        <v>157</v>
      </c>
      <c r="AU814" s="227" t="s">
        <v>83</v>
      </c>
      <c r="AV814" s="14" t="s">
        <v>83</v>
      </c>
      <c r="AW814" s="14" t="s">
        <v>30</v>
      </c>
      <c r="AX814" s="14" t="s">
        <v>73</v>
      </c>
      <c r="AY814" s="227" t="s">
        <v>146</v>
      </c>
    </row>
    <row r="815" spans="1:65" s="15" customFormat="1" ht="11.25">
      <c r="B815" s="228"/>
      <c r="C815" s="229"/>
      <c r="D815" s="200" t="s">
        <v>157</v>
      </c>
      <c r="E815" s="230" t="s">
        <v>1</v>
      </c>
      <c r="F815" s="231" t="s">
        <v>160</v>
      </c>
      <c r="G815" s="229"/>
      <c r="H815" s="232">
        <v>1</v>
      </c>
      <c r="I815" s="233"/>
      <c r="J815" s="229"/>
      <c r="K815" s="229"/>
      <c r="L815" s="234"/>
      <c r="M815" s="235"/>
      <c r="N815" s="236"/>
      <c r="O815" s="236"/>
      <c r="P815" s="236"/>
      <c r="Q815" s="236"/>
      <c r="R815" s="236"/>
      <c r="S815" s="236"/>
      <c r="T815" s="237"/>
      <c r="AT815" s="238" t="s">
        <v>157</v>
      </c>
      <c r="AU815" s="238" t="s">
        <v>83</v>
      </c>
      <c r="AV815" s="15" t="s">
        <v>153</v>
      </c>
      <c r="AW815" s="15" t="s">
        <v>30</v>
      </c>
      <c r="AX815" s="15" t="s">
        <v>81</v>
      </c>
      <c r="AY815" s="238" t="s">
        <v>146</v>
      </c>
    </row>
    <row r="816" spans="1:65" s="2" customFormat="1" ht="16.5" customHeight="1">
      <c r="A816" s="35"/>
      <c r="B816" s="36"/>
      <c r="C816" s="187" t="s">
        <v>947</v>
      </c>
      <c r="D816" s="187" t="s">
        <v>148</v>
      </c>
      <c r="E816" s="188" t="s">
        <v>1341</v>
      </c>
      <c r="F816" s="189" t="s">
        <v>1342</v>
      </c>
      <c r="G816" s="190" t="s">
        <v>261</v>
      </c>
      <c r="H816" s="191">
        <v>1</v>
      </c>
      <c r="I816" s="192"/>
      <c r="J816" s="193">
        <f>ROUND(I816*H816,2)</f>
        <v>0</v>
      </c>
      <c r="K816" s="189" t="s">
        <v>312</v>
      </c>
      <c r="L816" s="40"/>
      <c r="M816" s="194" t="s">
        <v>1</v>
      </c>
      <c r="N816" s="195" t="s">
        <v>38</v>
      </c>
      <c r="O816" s="72"/>
      <c r="P816" s="196">
        <f>O816*H816</f>
        <v>0</v>
      </c>
      <c r="Q816" s="196">
        <v>0</v>
      </c>
      <c r="R816" s="196">
        <f>Q816*H816</f>
        <v>0</v>
      </c>
      <c r="S816" s="196">
        <v>0</v>
      </c>
      <c r="T816" s="197">
        <f>S816*H816</f>
        <v>0</v>
      </c>
      <c r="U816" s="35"/>
      <c r="V816" s="35"/>
      <c r="W816" s="35"/>
      <c r="X816" s="35"/>
      <c r="Y816" s="35"/>
      <c r="Z816" s="35"/>
      <c r="AA816" s="35"/>
      <c r="AB816" s="35"/>
      <c r="AC816" s="35"/>
      <c r="AD816" s="35"/>
      <c r="AE816" s="35"/>
      <c r="AR816" s="198" t="s">
        <v>199</v>
      </c>
      <c r="AT816" s="198" t="s">
        <v>148</v>
      </c>
      <c r="AU816" s="198" t="s">
        <v>83</v>
      </c>
      <c r="AY816" s="18" t="s">
        <v>146</v>
      </c>
      <c r="BE816" s="199">
        <f>IF(N816="základní",J816,0)</f>
        <v>0</v>
      </c>
      <c r="BF816" s="199">
        <f>IF(N816="snížená",J816,0)</f>
        <v>0</v>
      </c>
      <c r="BG816" s="199">
        <f>IF(N816="zákl. přenesená",J816,0)</f>
        <v>0</v>
      </c>
      <c r="BH816" s="199">
        <f>IF(N816="sníž. přenesená",J816,0)</f>
        <v>0</v>
      </c>
      <c r="BI816" s="199">
        <f>IF(N816="nulová",J816,0)</f>
        <v>0</v>
      </c>
      <c r="BJ816" s="18" t="s">
        <v>81</v>
      </c>
      <c r="BK816" s="199">
        <f>ROUND(I816*H816,2)</f>
        <v>0</v>
      </c>
      <c r="BL816" s="18" t="s">
        <v>199</v>
      </c>
      <c r="BM816" s="198" t="s">
        <v>1343</v>
      </c>
    </row>
    <row r="817" spans="1:65" s="2" customFormat="1" ht="11.25">
      <c r="A817" s="35"/>
      <c r="B817" s="36"/>
      <c r="C817" s="37"/>
      <c r="D817" s="200" t="s">
        <v>154</v>
      </c>
      <c r="E817" s="37"/>
      <c r="F817" s="201" t="s">
        <v>1342</v>
      </c>
      <c r="G817" s="37"/>
      <c r="H817" s="37"/>
      <c r="I817" s="202"/>
      <c r="J817" s="37"/>
      <c r="K817" s="37"/>
      <c r="L817" s="40"/>
      <c r="M817" s="203"/>
      <c r="N817" s="204"/>
      <c r="O817" s="72"/>
      <c r="P817" s="72"/>
      <c r="Q817" s="72"/>
      <c r="R817" s="72"/>
      <c r="S817" s="72"/>
      <c r="T817" s="73"/>
      <c r="U817" s="35"/>
      <c r="V817" s="35"/>
      <c r="W817" s="35"/>
      <c r="X817" s="35"/>
      <c r="Y817" s="35"/>
      <c r="Z817" s="35"/>
      <c r="AA817" s="35"/>
      <c r="AB817" s="35"/>
      <c r="AC817" s="35"/>
      <c r="AD817" s="35"/>
      <c r="AE817" s="35"/>
      <c r="AT817" s="18" t="s">
        <v>154</v>
      </c>
      <c r="AU817" s="18" t="s">
        <v>83</v>
      </c>
    </row>
    <row r="818" spans="1:65" s="2" customFormat="1" ht="24.2" customHeight="1">
      <c r="A818" s="35"/>
      <c r="B818" s="36"/>
      <c r="C818" s="187" t="s">
        <v>1269</v>
      </c>
      <c r="D818" s="187" t="s">
        <v>148</v>
      </c>
      <c r="E818" s="188" t="s">
        <v>1344</v>
      </c>
      <c r="F818" s="189" t="s">
        <v>1345</v>
      </c>
      <c r="G818" s="190" t="s">
        <v>860</v>
      </c>
      <c r="H818" s="253"/>
      <c r="I818" s="192"/>
      <c r="J818" s="193">
        <f>ROUND(I818*H818,2)</f>
        <v>0</v>
      </c>
      <c r="K818" s="189" t="s">
        <v>152</v>
      </c>
      <c r="L818" s="40"/>
      <c r="M818" s="194" t="s">
        <v>1</v>
      </c>
      <c r="N818" s="195" t="s">
        <v>38</v>
      </c>
      <c r="O818" s="72"/>
      <c r="P818" s="196">
        <f>O818*H818</f>
        <v>0</v>
      </c>
      <c r="Q818" s="196">
        <v>0</v>
      </c>
      <c r="R818" s="196">
        <f>Q818*H818</f>
        <v>0</v>
      </c>
      <c r="S818" s="196">
        <v>0</v>
      </c>
      <c r="T818" s="197">
        <f>S818*H818</f>
        <v>0</v>
      </c>
      <c r="U818" s="35"/>
      <c r="V818" s="35"/>
      <c r="W818" s="35"/>
      <c r="X818" s="35"/>
      <c r="Y818" s="35"/>
      <c r="Z818" s="35"/>
      <c r="AA818" s="35"/>
      <c r="AB818" s="35"/>
      <c r="AC818" s="35"/>
      <c r="AD818" s="35"/>
      <c r="AE818" s="35"/>
      <c r="AR818" s="198" t="s">
        <v>199</v>
      </c>
      <c r="AT818" s="198" t="s">
        <v>148</v>
      </c>
      <c r="AU818" s="198" t="s">
        <v>83</v>
      </c>
      <c r="AY818" s="18" t="s">
        <v>146</v>
      </c>
      <c r="BE818" s="199">
        <f>IF(N818="základní",J818,0)</f>
        <v>0</v>
      </c>
      <c r="BF818" s="199">
        <f>IF(N818="snížená",J818,0)</f>
        <v>0</v>
      </c>
      <c r="BG818" s="199">
        <f>IF(N818="zákl. přenesená",J818,0)</f>
        <v>0</v>
      </c>
      <c r="BH818" s="199">
        <f>IF(N818="sníž. přenesená",J818,0)</f>
        <v>0</v>
      </c>
      <c r="BI818" s="199">
        <f>IF(N818="nulová",J818,0)</f>
        <v>0</v>
      </c>
      <c r="BJ818" s="18" t="s">
        <v>81</v>
      </c>
      <c r="BK818" s="199">
        <f>ROUND(I818*H818,2)</f>
        <v>0</v>
      </c>
      <c r="BL818" s="18" t="s">
        <v>199</v>
      </c>
      <c r="BM818" s="198" t="s">
        <v>1346</v>
      </c>
    </row>
    <row r="819" spans="1:65" s="2" customFormat="1" ht="11.25">
      <c r="A819" s="35"/>
      <c r="B819" s="36"/>
      <c r="C819" s="37"/>
      <c r="D819" s="200" t="s">
        <v>154</v>
      </c>
      <c r="E819" s="37"/>
      <c r="F819" s="201" t="s">
        <v>1345</v>
      </c>
      <c r="G819" s="37"/>
      <c r="H819" s="37"/>
      <c r="I819" s="202"/>
      <c r="J819" s="37"/>
      <c r="K819" s="37"/>
      <c r="L819" s="40"/>
      <c r="M819" s="203"/>
      <c r="N819" s="204"/>
      <c r="O819" s="72"/>
      <c r="P819" s="72"/>
      <c r="Q819" s="72"/>
      <c r="R819" s="72"/>
      <c r="S819" s="72"/>
      <c r="T819" s="73"/>
      <c r="U819" s="35"/>
      <c r="V819" s="35"/>
      <c r="W819" s="35"/>
      <c r="X819" s="35"/>
      <c r="Y819" s="35"/>
      <c r="Z819" s="35"/>
      <c r="AA819" s="35"/>
      <c r="AB819" s="35"/>
      <c r="AC819" s="35"/>
      <c r="AD819" s="35"/>
      <c r="AE819" s="35"/>
      <c r="AT819" s="18" t="s">
        <v>154</v>
      </c>
      <c r="AU819" s="18" t="s">
        <v>83</v>
      </c>
    </row>
    <row r="820" spans="1:65" s="2" customFormat="1" ht="11.25">
      <c r="A820" s="35"/>
      <c r="B820" s="36"/>
      <c r="C820" s="37"/>
      <c r="D820" s="205" t="s">
        <v>155</v>
      </c>
      <c r="E820" s="37"/>
      <c r="F820" s="206" t="s">
        <v>1347</v>
      </c>
      <c r="G820" s="37"/>
      <c r="H820" s="37"/>
      <c r="I820" s="202"/>
      <c r="J820" s="37"/>
      <c r="K820" s="37"/>
      <c r="L820" s="40"/>
      <c r="M820" s="203"/>
      <c r="N820" s="204"/>
      <c r="O820" s="72"/>
      <c r="P820" s="72"/>
      <c r="Q820" s="72"/>
      <c r="R820" s="72"/>
      <c r="S820" s="72"/>
      <c r="T820" s="73"/>
      <c r="U820" s="35"/>
      <c r="V820" s="35"/>
      <c r="W820" s="35"/>
      <c r="X820" s="35"/>
      <c r="Y820" s="35"/>
      <c r="Z820" s="35"/>
      <c r="AA820" s="35"/>
      <c r="AB820" s="35"/>
      <c r="AC820" s="35"/>
      <c r="AD820" s="35"/>
      <c r="AE820" s="35"/>
      <c r="AT820" s="18" t="s">
        <v>155</v>
      </c>
      <c r="AU820" s="18" t="s">
        <v>83</v>
      </c>
    </row>
    <row r="821" spans="1:65" s="12" customFormat="1" ht="22.9" customHeight="1">
      <c r="B821" s="171"/>
      <c r="C821" s="172"/>
      <c r="D821" s="173" t="s">
        <v>72</v>
      </c>
      <c r="E821" s="185" t="s">
        <v>1348</v>
      </c>
      <c r="F821" s="185" t="s">
        <v>1349</v>
      </c>
      <c r="G821" s="172"/>
      <c r="H821" s="172"/>
      <c r="I821" s="175"/>
      <c r="J821" s="186">
        <f>BK821</f>
        <v>0</v>
      </c>
      <c r="K821" s="172"/>
      <c r="L821" s="177"/>
      <c r="M821" s="178"/>
      <c r="N821" s="179"/>
      <c r="O821" s="179"/>
      <c r="P821" s="180">
        <f>SUM(P822:P828)</f>
        <v>0</v>
      </c>
      <c r="Q821" s="179"/>
      <c r="R821" s="180">
        <f>SUM(R822:R828)</f>
        <v>0</v>
      </c>
      <c r="S821" s="179"/>
      <c r="T821" s="181">
        <f>SUM(T822:T828)</f>
        <v>0</v>
      </c>
      <c r="AR821" s="182" t="s">
        <v>83</v>
      </c>
      <c r="AT821" s="183" t="s">
        <v>72</v>
      </c>
      <c r="AU821" s="183" t="s">
        <v>81</v>
      </c>
      <c r="AY821" s="182" t="s">
        <v>146</v>
      </c>
      <c r="BK821" s="184">
        <f>SUM(BK822:BK828)</f>
        <v>0</v>
      </c>
    </row>
    <row r="822" spans="1:65" s="2" customFormat="1" ht="16.5" customHeight="1">
      <c r="A822" s="35"/>
      <c r="B822" s="36"/>
      <c r="C822" s="187" t="s">
        <v>952</v>
      </c>
      <c r="D822" s="187" t="s">
        <v>148</v>
      </c>
      <c r="E822" s="188" t="s">
        <v>1350</v>
      </c>
      <c r="F822" s="189" t="s">
        <v>1351</v>
      </c>
      <c r="G822" s="190" t="s">
        <v>327</v>
      </c>
      <c r="H822" s="191">
        <v>1</v>
      </c>
      <c r="I822" s="192"/>
      <c r="J822" s="193">
        <f>ROUND(I822*H822,2)</f>
        <v>0</v>
      </c>
      <c r="K822" s="189" t="s">
        <v>152</v>
      </c>
      <c r="L822" s="40"/>
      <c r="M822" s="194" t="s">
        <v>1</v>
      </c>
      <c r="N822" s="195" t="s">
        <v>38</v>
      </c>
      <c r="O822" s="72"/>
      <c r="P822" s="196">
        <f>O822*H822</f>
        <v>0</v>
      </c>
      <c r="Q822" s="196">
        <v>0</v>
      </c>
      <c r="R822" s="196">
        <f>Q822*H822</f>
        <v>0</v>
      </c>
      <c r="S822" s="196">
        <v>0</v>
      </c>
      <c r="T822" s="197">
        <f>S822*H822</f>
        <v>0</v>
      </c>
      <c r="U822" s="35"/>
      <c r="V822" s="35"/>
      <c r="W822" s="35"/>
      <c r="X822" s="35"/>
      <c r="Y822" s="35"/>
      <c r="Z822" s="35"/>
      <c r="AA822" s="35"/>
      <c r="AB822" s="35"/>
      <c r="AC822" s="35"/>
      <c r="AD822" s="35"/>
      <c r="AE822" s="35"/>
      <c r="AR822" s="198" t="s">
        <v>199</v>
      </c>
      <c r="AT822" s="198" t="s">
        <v>148</v>
      </c>
      <c r="AU822" s="198" t="s">
        <v>83</v>
      </c>
      <c r="AY822" s="18" t="s">
        <v>146</v>
      </c>
      <c r="BE822" s="199">
        <f>IF(N822="základní",J822,0)</f>
        <v>0</v>
      </c>
      <c r="BF822" s="199">
        <f>IF(N822="snížená",J822,0)</f>
        <v>0</v>
      </c>
      <c r="BG822" s="199">
        <f>IF(N822="zákl. přenesená",J822,0)</f>
        <v>0</v>
      </c>
      <c r="BH822" s="199">
        <f>IF(N822="sníž. přenesená",J822,0)</f>
        <v>0</v>
      </c>
      <c r="BI822" s="199">
        <f>IF(N822="nulová",J822,0)</f>
        <v>0</v>
      </c>
      <c r="BJ822" s="18" t="s">
        <v>81</v>
      </c>
      <c r="BK822" s="199">
        <f>ROUND(I822*H822,2)</f>
        <v>0</v>
      </c>
      <c r="BL822" s="18" t="s">
        <v>199</v>
      </c>
      <c r="BM822" s="198" t="s">
        <v>1352</v>
      </c>
    </row>
    <row r="823" spans="1:65" s="2" customFormat="1" ht="11.25">
      <c r="A823" s="35"/>
      <c r="B823" s="36"/>
      <c r="C823" s="37"/>
      <c r="D823" s="200" t="s">
        <v>154</v>
      </c>
      <c r="E823" s="37"/>
      <c r="F823" s="201" t="s">
        <v>1351</v>
      </c>
      <c r="G823" s="37"/>
      <c r="H823" s="37"/>
      <c r="I823" s="202"/>
      <c r="J823" s="37"/>
      <c r="K823" s="37"/>
      <c r="L823" s="40"/>
      <c r="M823" s="203"/>
      <c r="N823" s="204"/>
      <c r="O823" s="72"/>
      <c r="P823" s="72"/>
      <c r="Q823" s="72"/>
      <c r="R823" s="72"/>
      <c r="S823" s="72"/>
      <c r="T823" s="73"/>
      <c r="U823" s="35"/>
      <c r="V823" s="35"/>
      <c r="W823" s="35"/>
      <c r="X823" s="35"/>
      <c r="Y823" s="35"/>
      <c r="Z823" s="35"/>
      <c r="AA823" s="35"/>
      <c r="AB823" s="35"/>
      <c r="AC823" s="35"/>
      <c r="AD823" s="35"/>
      <c r="AE823" s="35"/>
      <c r="AT823" s="18" t="s">
        <v>154</v>
      </c>
      <c r="AU823" s="18" t="s">
        <v>83</v>
      </c>
    </row>
    <row r="824" spans="1:65" s="2" customFormat="1" ht="11.25">
      <c r="A824" s="35"/>
      <c r="B824" s="36"/>
      <c r="C824" s="37"/>
      <c r="D824" s="205" t="s">
        <v>155</v>
      </c>
      <c r="E824" s="37"/>
      <c r="F824" s="206" t="s">
        <v>1353</v>
      </c>
      <c r="G824" s="37"/>
      <c r="H824" s="37"/>
      <c r="I824" s="202"/>
      <c r="J824" s="37"/>
      <c r="K824" s="37"/>
      <c r="L824" s="40"/>
      <c r="M824" s="203"/>
      <c r="N824" s="204"/>
      <c r="O824" s="72"/>
      <c r="P824" s="72"/>
      <c r="Q824" s="72"/>
      <c r="R824" s="72"/>
      <c r="S824" s="72"/>
      <c r="T824" s="73"/>
      <c r="U824" s="35"/>
      <c r="V824" s="35"/>
      <c r="W824" s="35"/>
      <c r="X824" s="35"/>
      <c r="Y824" s="35"/>
      <c r="Z824" s="35"/>
      <c r="AA824" s="35"/>
      <c r="AB824" s="35"/>
      <c r="AC824" s="35"/>
      <c r="AD824" s="35"/>
      <c r="AE824" s="35"/>
      <c r="AT824" s="18" t="s">
        <v>155</v>
      </c>
      <c r="AU824" s="18" t="s">
        <v>83</v>
      </c>
    </row>
    <row r="825" spans="1:65" s="2" customFormat="1" ht="24.2" customHeight="1">
      <c r="A825" s="35"/>
      <c r="B825" s="36"/>
      <c r="C825" s="239" t="s">
        <v>1354</v>
      </c>
      <c r="D825" s="239" t="s">
        <v>161</v>
      </c>
      <c r="E825" s="240" t="s">
        <v>1355</v>
      </c>
      <c r="F825" s="241" t="s">
        <v>1356</v>
      </c>
      <c r="G825" s="242" t="s">
        <v>327</v>
      </c>
      <c r="H825" s="243">
        <v>1</v>
      </c>
      <c r="I825" s="244"/>
      <c r="J825" s="245">
        <f>ROUND(I825*H825,2)</f>
        <v>0</v>
      </c>
      <c r="K825" s="241" t="s">
        <v>152</v>
      </c>
      <c r="L825" s="246"/>
      <c r="M825" s="247" t="s">
        <v>1</v>
      </c>
      <c r="N825" s="248" t="s">
        <v>38</v>
      </c>
      <c r="O825" s="72"/>
      <c r="P825" s="196">
        <f>O825*H825</f>
        <v>0</v>
      </c>
      <c r="Q825" s="196">
        <v>0</v>
      </c>
      <c r="R825" s="196">
        <f>Q825*H825</f>
        <v>0</v>
      </c>
      <c r="S825" s="196">
        <v>0</v>
      </c>
      <c r="T825" s="197">
        <f>S825*H825</f>
        <v>0</v>
      </c>
      <c r="U825" s="35"/>
      <c r="V825" s="35"/>
      <c r="W825" s="35"/>
      <c r="X825" s="35"/>
      <c r="Y825" s="35"/>
      <c r="Z825" s="35"/>
      <c r="AA825" s="35"/>
      <c r="AB825" s="35"/>
      <c r="AC825" s="35"/>
      <c r="AD825" s="35"/>
      <c r="AE825" s="35"/>
      <c r="AR825" s="198" t="s">
        <v>281</v>
      </c>
      <c r="AT825" s="198" t="s">
        <v>161</v>
      </c>
      <c r="AU825" s="198" t="s">
        <v>83</v>
      </c>
      <c r="AY825" s="18" t="s">
        <v>146</v>
      </c>
      <c r="BE825" s="199">
        <f>IF(N825="základní",J825,0)</f>
        <v>0</v>
      </c>
      <c r="BF825" s="199">
        <f>IF(N825="snížená",J825,0)</f>
        <v>0</v>
      </c>
      <c r="BG825" s="199">
        <f>IF(N825="zákl. přenesená",J825,0)</f>
        <v>0</v>
      </c>
      <c r="BH825" s="199">
        <f>IF(N825="sníž. přenesená",J825,0)</f>
        <v>0</v>
      </c>
      <c r="BI825" s="199">
        <f>IF(N825="nulová",J825,0)</f>
        <v>0</v>
      </c>
      <c r="BJ825" s="18" t="s">
        <v>81</v>
      </c>
      <c r="BK825" s="199">
        <f>ROUND(I825*H825,2)</f>
        <v>0</v>
      </c>
      <c r="BL825" s="18" t="s">
        <v>199</v>
      </c>
      <c r="BM825" s="198" t="s">
        <v>1357</v>
      </c>
    </row>
    <row r="826" spans="1:65" s="2" customFormat="1" ht="11.25">
      <c r="A826" s="35"/>
      <c r="B826" s="36"/>
      <c r="C826" s="37"/>
      <c r="D826" s="200" t="s">
        <v>154</v>
      </c>
      <c r="E826" s="37"/>
      <c r="F826" s="201" t="s">
        <v>1356</v>
      </c>
      <c r="G826" s="37"/>
      <c r="H826" s="37"/>
      <c r="I826" s="202"/>
      <c r="J826" s="37"/>
      <c r="K826" s="37"/>
      <c r="L826" s="40"/>
      <c r="M826" s="203"/>
      <c r="N826" s="204"/>
      <c r="O826" s="72"/>
      <c r="P826" s="72"/>
      <c r="Q826" s="72"/>
      <c r="R826" s="72"/>
      <c r="S826" s="72"/>
      <c r="T826" s="73"/>
      <c r="U826" s="35"/>
      <c r="V826" s="35"/>
      <c r="W826" s="35"/>
      <c r="X826" s="35"/>
      <c r="Y826" s="35"/>
      <c r="Z826" s="35"/>
      <c r="AA826" s="35"/>
      <c r="AB826" s="35"/>
      <c r="AC826" s="35"/>
      <c r="AD826" s="35"/>
      <c r="AE826" s="35"/>
      <c r="AT826" s="18" t="s">
        <v>154</v>
      </c>
      <c r="AU826" s="18" t="s">
        <v>83</v>
      </c>
    </row>
    <row r="827" spans="1:65" s="2" customFormat="1" ht="24.2" customHeight="1">
      <c r="A827" s="35"/>
      <c r="B827" s="36"/>
      <c r="C827" s="187" t="s">
        <v>955</v>
      </c>
      <c r="D827" s="187" t="s">
        <v>148</v>
      </c>
      <c r="E827" s="188" t="s">
        <v>1358</v>
      </c>
      <c r="F827" s="189" t="s">
        <v>1359</v>
      </c>
      <c r="G827" s="190" t="s">
        <v>261</v>
      </c>
      <c r="H827" s="191">
        <v>2</v>
      </c>
      <c r="I827" s="192"/>
      <c r="J827" s="193">
        <f>ROUND(I827*H827,2)</f>
        <v>0</v>
      </c>
      <c r="K827" s="189" t="s">
        <v>312</v>
      </c>
      <c r="L827" s="40"/>
      <c r="M827" s="194" t="s">
        <v>1</v>
      </c>
      <c r="N827" s="195" t="s">
        <v>38</v>
      </c>
      <c r="O827" s="72"/>
      <c r="P827" s="196">
        <f>O827*H827</f>
        <v>0</v>
      </c>
      <c r="Q827" s="196">
        <v>0</v>
      </c>
      <c r="R827" s="196">
        <f>Q827*H827</f>
        <v>0</v>
      </c>
      <c r="S827" s="196">
        <v>0</v>
      </c>
      <c r="T827" s="197">
        <f>S827*H827</f>
        <v>0</v>
      </c>
      <c r="U827" s="35"/>
      <c r="V827" s="35"/>
      <c r="W827" s="35"/>
      <c r="X827" s="35"/>
      <c r="Y827" s="35"/>
      <c r="Z827" s="35"/>
      <c r="AA827" s="35"/>
      <c r="AB827" s="35"/>
      <c r="AC827" s="35"/>
      <c r="AD827" s="35"/>
      <c r="AE827" s="35"/>
      <c r="AR827" s="198" t="s">
        <v>199</v>
      </c>
      <c r="AT827" s="198" t="s">
        <v>148</v>
      </c>
      <c r="AU827" s="198" t="s">
        <v>83</v>
      </c>
      <c r="AY827" s="18" t="s">
        <v>146</v>
      </c>
      <c r="BE827" s="199">
        <f>IF(N827="základní",J827,0)</f>
        <v>0</v>
      </c>
      <c r="BF827" s="199">
        <f>IF(N827="snížená",J827,0)</f>
        <v>0</v>
      </c>
      <c r="BG827" s="199">
        <f>IF(N827="zákl. přenesená",J827,0)</f>
        <v>0</v>
      </c>
      <c r="BH827" s="199">
        <f>IF(N827="sníž. přenesená",J827,0)</f>
        <v>0</v>
      </c>
      <c r="BI827" s="199">
        <f>IF(N827="nulová",J827,0)</f>
        <v>0</v>
      </c>
      <c r="BJ827" s="18" t="s">
        <v>81</v>
      </c>
      <c r="BK827" s="199">
        <f>ROUND(I827*H827,2)</f>
        <v>0</v>
      </c>
      <c r="BL827" s="18" t="s">
        <v>199</v>
      </c>
      <c r="BM827" s="198" t="s">
        <v>1360</v>
      </c>
    </row>
    <row r="828" spans="1:65" s="2" customFormat="1" ht="19.5">
      <c r="A828" s="35"/>
      <c r="B828" s="36"/>
      <c r="C828" s="37"/>
      <c r="D828" s="200" t="s">
        <v>154</v>
      </c>
      <c r="E828" s="37"/>
      <c r="F828" s="201" t="s">
        <v>1359</v>
      </c>
      <c r="G828" s="37"/>
      <c r="H828" s="37"/>
      <c r="I828" s="202"/>
      <c r="J828" s="37"/>
      <c r="K828" s="37"/>
      <c r="L828" s="40"/>
      <c r="M828" s="203"/>
      <c r="N828" s="204"/>
      <c r="O828" s="72"/>
      <c r="P828" s="72"/>
      <c r="Q828" s="72"/>
      <c r="R828" s="72"/>
      <c r="S828" s="72"/>
      <c r="T828" s="73"/>
      <c r="U828" s="35"/>
      <c r="V828" s="35"/>
      <c r="W828" s="35"/>
      <c r="X828" s="35"/>
      <c r="Y828" s="35"/>
      <c r="Z828" s="35"/>
      <c r="AA828" s="35"/>
      <c r="AB828" s="35"/>
      <c r="AC828" s="35"/>
      <c r="AD828" s="35"/>
      <c r="AE828" s="35"/>
      <c r="AT828" s="18" t="s">
        <v>154</v>
      </c>
      <c r="AU828" s="18" t="s">
        <v>83</v>
      </c>
    </row>
    <row r="829" spans="1:65" s="12" customFormat="1" ht="22.9" customHeight="1">
      <c r="B829" s="171"/>
      <c r="C829" s="172"/>
      <c r="D829" s="173" t="s">
        <v>72</v>
      </c>
      <c r="E829" s="185" t="s">
        <v>1361</v>
      </c>
      <c r="F829" s="185" t="s">
        <v>1362</v>
      </c>
      <c r="G829" s="172"/>
      <c r="H829" s="172"/>
      <c r="I829" s="175"/>
      <c r="J829" s="186">
        <f>BK829</f>
        <v>0</v>
      </c>
      <c r="K829" s="172"/>
      <c r="L829" s="177"/>
      <c r="M829" s="178"/>
      <c r="N829" s="179"/>
      <c r="O829" s="179"/>
      <c r="P829" s="180">
        <f>SUM(P830:P866)</f>
        <v>0</v>
      </c>
      <c r="Q829" s="179"/>
      <c r="R829" s="180">
        <f>SUM(R830:R866)</f>
        <v>0</v>
      </c>
      <c r="S829" s="179"/>
      <c r="T829" s="181">
        <f>SUM(T830:T866)</f>
        <v>0</v>
      </c>
      <c r="AR829" s="182" t="s">
        <v>83</v>
      </c>
      <c r="AT829" s="183" t="s">
        <v>72</v>
      </c>
      <c r="AU829" s="183" t="s">
        <v>81</v>
      </c>
      <c r="AY829" s="182" t="s">
        <v>146</v>
      </c>
      <c r="BK829" s="184">
        <f>SUM(BK830:BK866)</f>
        <v>0</v>
      </c>
    </row>
    <row r="830" spans="1:65" s="2" customFormat="1" ht="24.2" customHeight="1">
      <c r="A830" s="35"/>
      <c r="B830" s="36"/>
      <c r="C830" s="187" t="s">
        <v>1363</v>
      </c>
      <c r="D830" s="187" t="s">
        <v>148</v>
      </c>
      <c r="E830" s="188" t="s">
        <v>1364</v>
      </c>
      <c r="F830" s="189" t="s">
        <v>1365</v>
      </c>
      <c r="G830" s="190" t="s">
        <v>327</v>
      </c>
      <c r="H830" s="191">
        <v>4</v>
      </c>
      <c r="I830" s="192"/>
      <c r="J830" s="193">
        <f>ROUND(I830*H830,2)</f>
        <v>0</v>
      </c>
      <c r="K830" s="189" t="s">
        <v>152</v>
      </c>
      <c r="L830" s="40"/>
      <c r="M830" s="194" t="s">
        <v>1</v>
      </c>
      <c r="N830" s="195" t="s">
        <v>38</v>
      </c>
      <c r="O830" s="72"/>
      <c r="P830" s="196">
        <f>O830*H830</f>
        <v>0</v>
      </c>
      <c r="Q830" s="196">
        <v>0</v>
      </c>
      <c r="R830" s="196">
        <f>Q830*H830</f>
        <v>0</v>
      </c>
      <c r="S830" s="196">
        <v>0</v>
      </c>
      <c r="T830" s="197">
        <f>S830*H830</f>
        <v>0</v>
      </c>
      <c r="U830" s="35"/>
      <c r="V830" s="35"/>
      <c r="W830" s="35"/>
      <c r="X830" s="35"/>
      <c r="Y830" s="35"/>
      <c r="Z830" s="35"/>
      <c r="AA830" s="35"/>
      <c r="AB830" s="35"/>
      <c r="AC830" s="35"/>
      <c r="AD830" s="35"/>
      <c r="AE830" s="35"/>
      <c r="AR830" s="198" t="s">
        <v>199</v>
      </c>
      <c r="AT830" s="198" t="s">
        <v>148</v>
      </c>
      <c r="AU830" s="198" t="s">
        <v>83</v>
      </c>
      <c r="AY830" s="18" t="s">
        <v>146</v>
      </c>
      <c r="BE830" s="199">
        <f>IF(N830="základní",J830,0)</f>
        <v>0</v>
      </c>
      <c r="BF830" s="199">
        <f>IF(N830="snížená",J830,0)</f>
        <v>0</v>
      </c>
      <c r="BG830" s="199">
        <f>IF(N830="zákl. přenesená",J830,0)</f>
        <v>0</v>
      </c>
      <c r="BH830" s="199">
        <f>IF(N830="sníž. přenesená",J830,0)</f>
        <v>0</v>
      </c>
      <c r="BI830" s="199">
        <f>IF(N830="nulová",J830,0)</f>
        <v>0</v>
      </c>
      <c r="BJ830" s="18" t="s">
        <v>81</v>
      </c>
      <c r="BK830" s="199">
        <f>ROUND(I830*H830,2)</f>
        <v>0</v>
      </c>
      <c r="BL830" s="18" t="s">
        <v>199</v>
      </c>
      <c r="BM830" s="198" t="s">
        <v>1366</v>
      </c>
    </row>
    <row r="831" spans="1:65" s="2" customFormat="1" ht="19.5">
      <c r="A831" s="35"/>
      <c r="B831" s="36"/>
      <c r="C831" s="37"/>
      <c r="D831" s="200" t="s">
        <v>154</v>
      </c>
      <c r="E831" s="37"/>
      <c r="F831" s="201" t="s">
        <v>1365</v>
      </c>
      <c r="G831" s="37"/>
      <c r="H831" s="37"/>
      <c r="I831" s="202"/>
      <c r="J831" s="37"/>
      <c r="K831" s="37"/>
      <c r="L831" s="40"/>
      <c r="M831" s="203"/>
      <c r="N831" s="204"/>
      <c r="O831" s="72"/>
      <c r="P831" s="72"/>
      <c r="Q831" s="72"/>
      <c r="R831" s="72"/>
      <c r="S831" s="72"/>
      <c r="T831" s="73"/>
      <c r="U831" s="35"/>
      <c r="V831" s="35"/>
      <c r="W831" s="35"/>
      <c r="X831" s="35"/>
      <c r="Y831" s="35"/>
      <c r="Z831" s="35"/>
      <c r="AA831" s="35"/>
      <c r="AB831" s="35"/>
      <c r="AC831" s="35"/>
      <c r="AD831" s="35"/>
      <c r="AE831" s="35"/>
      <c r="AT831" s="18" t="s">
        <v>154</v>
      </c>
      <c r="AU831" s="18" t="s">
        <v>83</v>
      </c>
    </row>
    <row r="832" spans="1:65" s="2" customFormat="1" ht="11.25">
      <c r="A832" s="35"/>
      <c r="B832" s="36"/>
      <c r="C832" s="37"/>
      <c r="D832" s="205" t="s">
        <v>155</v>
      </c>
      <c r="E832" s="37"/>
      <c r="F832" s="206" t="s">
        <v>1367</v>
      </c>
      <c r="G832" s="37"/>
      <c r="H832" s="37"/>
      <c r="I832" s="202"/>
      <c r="J832" s="37"/>
      <c r="K832" s="37"/>
      <c r="L832" s="40"/>
      <c r="M832" s="203"/>
      <c r="N832" s="204"/>
      <c r="O832" s="72"/>
      <c r="P832" s="72"/>
      <c r="Q832" s="72"/>
      <c r="R832" s="72"/>
      <c r="S832" s="72"/>
      <c r="T832" s="73"/>
      <c r="U832" s="35"/>
      <c r="V832" s="35"/>
      <c r="W832" s="35"/>
      <c r="X832" s="35"/>
      <c r="Y832" s="35"/>
      <c r="Z832" s="35"/>
      <c r="AA832" s="35"/>
      <c r="AB832" s="35"/>
      <c r="AC832" s="35"/>
      <c r="AD832" s="35"/>
      <c r="AE832" s="35"/>
      <c r="AT832" s="18" t="s">
        <v>155</v>
      </c>
      <c r="AU832" s="18" t="s">
        <v>83</v>
      </c>
    </row>
    <row r="833" spans="1:65" s="2" customFormat="1" ht="24.2" customHeight="1">
      <c r="A833" s="35"/>
      <c r="B833" s="36"/>
      <c r="C833" s="239" t="s">
        <v>959</v>
      </c>
      <c r="D833" s="239" t="s">
        <v>161</v>
      </c>
      <c r="E833" s="240" t="s">
        <v>1368</v>
      </c>
      <c r="F833" s="241" t="s">
        <v>1369</v>
      </c>
      <c r="G833" s="242" t="s">
        <v>327</v>
      </c>
      <c r="H833" s="243">
        <v>4</v>
      </c>
      <c r="I833" s="244"/>
      <c r="J833" s="245">
        <f>ROUND(I833*H833,2)</f>
        <v>0</v>
      </c>
      <c r="K833" s="241" t="s">
        <v>152</v>
      </c>
      <c r="L833" s="246"/>
      <c r="M833" s="247" t="s">
        <v>1</v>
      </c>
      <c r="N833" s="248" t="s">
        <v>38</v>
      </c>
      <c r="O833" s="72"/>
      <c r="P833" s="196">
        <f>O833*H833</f>
        <v>0</v>
      </c>
      <c r="Q833" s="196">
        <v>0</v>
      </c>
      <c r="R833" s="196">
        <f>Q833*H833</f>
        <v>0</v>
      </c>
      <c r="S833" s="196">
        <v>0</v>
      </c>
      <c r="T833" s="197">
        <f>S833*H833</f>
        <v>0</v>
      </c>
      <c r="U833" s="35"/>
      <c r="V833" s="35"/>
      <c r="W833" s="35"/>
      <c r="X833" s="35"/>
      <c r="Y833" s="35"/>
      <c r="Z833" s="35"/>
      <c r="AA833" s="35"/>
      <c r="AB833" s="35"/>
      <c r="AC833" s="35"/>
      <c r="AD833" s="35"/>
      <c r="AE833" s="35"/>
      <c r="AR833" s="198" t="s">
        <v>281</v>
      </c>
      <c r="AT833" s="198" t="s">
        <v>161</v>
      </c>
      <c r="AU833" s="198" t="s">
        <v>83</v>
      </c>
      <c r="AY833" s="18" t="s">
        <v>146</v>
      </c>
      <c r="BE833" s="199">
        <f>IF(N833="základní",J833,0)</f>
        <v>0</v>
      </c>
      <c r="BF833" s="199">
        <f>IF(N833="snížená",J833,0)</f>
        <v>0</v>
      </c>
      <c r="BG833" s="199">
        <f>IF(N833="zákl. přenesená",J833,0)</f>
        <v>0</v>
      </c>
      <c r="BH833" s="199">
        <f>IF(N833="sníž. přenesená",J833,0)</f>
        <v>0</v>
      </c>
      <c r="BI833" s="199">
        <f>IF(N833="nulová",J833,0)</f>
        <v>0</v>
      </c>
      <c r="BJ833" s="18" t="s">
        <v>81</v>
      </c>
      <c r="BK833" s="199">
        <f>ROUND(I833*H833,2)</f>
        <v>0</v>
      </c>
      <c r="BL833" s="18" t="s">
        <v>199</v>
      </c>
      <c r="BM833" s="198" t="s">
        <v>1370</v>
      </c>
    </row>
    <row r="834" spans="1:65" s="2" customFormat="1" ht="19.5">
      <c r="A834" s="35"/>
      <c r="B834" s="36"/>
      <c r="C834" s="37"/>
      <c r="D834" s="200" t="s">
        <v>154</v>
      </c>
      <c r="E834" s="37"/>
      <c r="F834" s="201" t="s">
        <v>1369</v>
      </c>
      <c r="G834" s="37"/>
      <c r="H834" s="37"/>
      <c r="I834" s="202"/>
      <c r="J834" s="37"/>
      <c r="K834" s="37"/>
      <c r="L834" s="40"/>
      <c r="M834" s="203"/>
      <c r="N834" s="204"/>
      <c r="O834" s="72"/>
      <c r="P834" s="72"/>
      <c r="Q834" s="72"/>
      <c r="R834" s="72"/>
      <c r="S834" s="72"/>
      <c r="T834" s="73"/>
      <c r="U834" s="35"/>
      <c r="V834" s="35"/>
      <c r="W834" s="35"/>
      <c r="X834" s="35"/>
      <c r="Y834" s="35"/>
      <c r="Z834" s="35"/>
      <c r="AA834" s="35"/>
      <c r="AB834" s="35"/>
      <c r="AC834" s="35"/>
      <c r="AD834" s="35"/>
      <c r="AE834" s="35"/>
      <c r="AT834" s="18" t="s">
        <v>154</v>
      </c>
      <c r="AU834" s="18" t="s">
        <v>83</v>
      </c>
    </row>
    <row r="835" spans="1:65" s="2" customFormat="1" ht="16.5" customHeight="1">
      <c r="A835" s="35"/>
      <c r="B835" s="36"/>
      <c r="C835" s="187" t="s">
        <v>1371</v>
      </c>
      <c r="D835" s="187" t="s">
        <v>148</v>
      </c>
      <c r="E835" s="188" t="s">
        <v>1372</v>
      </c>
      <c r="F835" s="189" t="s">
        <v>1373</v>
      </c>
      <c r="G835" s="190" t="s">
        <v>327</v>
      </c>
      <c r="H835" s="191">
        <v>4</v>
      </c>
      <c r="I835" s="192"/>
      <c r="J835" s="193">
        <f>ROUND(I835*H835,2)</f>
        <v>0</v>
      </c>
      <c r="K835" s="189" t="s">
        <v>152</v>
      </c>
      <c r="L835" s="40"/>
      <c r="M835" s="194" t="s">
        <v>1</v>
      </c>
      <c r="N835" s="195" t="s">
        <v>38</v>
      </c>
      <c r="O835" s="72"/>
      <c r="P835" s="196">
        <f>O835*H835</f>
        <v>0</v>
      </c>
      <c r="Q835" s="196">
        <v>0</v>
      </c>
      <c r="R835" s="196">
        <f>Q835*H835</f>
        <v>0</v>
      </c>
      <c r="S835" s="196">
        <v>0</v>
      </c>
      <c r="T835" s="197">
        <f>S835*H835</f>
        <v>0</v>
      </c>
      <c r="U835" s="35"/>
      <c r="V835" s="35"/>
      <c r="W835" s="35"/>
      <c r="X835" s="35"/>
      <c r="Y835" s="35"/>
      <c r="Z835" s="35"/>
      <c r="AA835" s="35"/>
      <c r="AB835" s="35"/>
      <c r="AC835" s="35"/>
      <c r="AD835" s="35"/>
      <c r="AE835" s="35"/>
      <c r="AR835" s="198" t="s">
        <v>199</v>
      </c>
      <c r="AT835" s="198" t="s">
        <v>148</v>
      </c>
      <c r="AU835" s="198" t="s">
        <v>83</v>
      </c>
      <c r="AY835" s="18" t="s">
        <v>146</v>
      </c>
      <c r="BE835" s="199">
        <f>IF(N835="základní",J835,0)</f>
        <v>0</v>
      </c>
      <c r="BF835" s="199">
        <f>IF(N835="snížená",J835,0)</f>
        <v>0</v>
      </c>
      <c r="BG835" s="199">
        <f>IF(N835="zákl. přenesená",J835,0)</f>
        <v>0</v>
      </c>
      <c r="BH835" s="199">
        <f>IF(N835="sníž. přenesená",J835,0)</f>
        <v>0</v>
      </c>
      <c r="BI835" s="199">
        <f>IF(N835="nulová",J835,0)</f>
        <v>0</v>
      </c>
      <c r="BJ835" s="18" t="s">
        <v>81</v>
      </c>
      <c r="BK835" s="199">
        <f>ROUND(I835*H835,2)</f>
        <v>0</v>
      </c>
      <c r="BL835" s="18" t="s">
        <v>199</v>
      </c>
      <c r="BM835" s="198" t="s">
        <v>1374</v>
      </c>
    </row>
    <row r="836" spans="1:65" s="2" customFormat="1" ht="11.25">
      <c r="A836" s="35"/>
      <c r="B836" s="36"/>
      <c r="C836" s="37"/>
      <c r="D836" s="200" t="s">
        <v>154</v>
      </c>
      <c r="E836" s="37"/>
      <c r="F836" s="201" t="s">
        <v>1373</v>
      </c>
      <c r="G836" s="37"/>
      <c r="H836" s="37"/>
      <c r="I836" s="202"/>
      <c r="J836" s="37"/>
      <c r="K836" s="37"/>
      <c r="L836" s="40"/>
      <c r="M836" s="203"/>
      <c r="N836" s="204"/>
      <c r="O836" s="72"/>
      <c r="P836" s="72"/>
      <c r="Q836" s="72"/>
      <c r="R836" s="72"/>
      <c r="S836" s="72"/>
      <c r="T836" s="73"/>
      <c r="U836" s="35"/>
      <c r="V836" s="35"/>
      <c r="W836" s="35"/>
      <c r="X836" s="35"/>
      <c r="Y836" s="35"/>
      <c r="Z836" s="35"/>
      <c r="AA836" s="35"/>
      <c r="AB836" s="35"/>
      <c r="AC836" s="35"/>
      <c r="AD836" s="35"/>
      <c r="AE836" s="35"/>
      <c r="AT836" s="18" t="s">
        <v>154</v>
      </c>
      <c r="AU836" s="18" t="s">
        <v>83</v>
      </c>
    </row>
    <row r="837" spans="1:65" s="2" customFormat="1" ht="11.25">
      <c r="A837" s="35"/>
      <c r="B837" s="36"/>
      <c r="C837" s="37"/>
      <c r="D837" s="205" t="s">
        <v>155</v>
      </c>
      <c r="E837" s="37"/>
      <c r="F837" s="206" t="s">
        <v>1375</v>
      </c>
      <c r="G837" s="37"/>
      <c r="H837" s="37"/>
      <c r="I837" s="202"/>
      <c r="J837" s="37"/>
      <c r="K837" s="37"/>
      <c r="L837" s="40"/>
      <c r="M837" s="203"/>
      <c r="N837" s="204"/>
      <c r="O837" s="72"/>
      <c r="P837" s="72"/>
      <c r="Q837" s="72"/>
      <c r="R837" s="72"/>
      <c r="S837" s="72"/>
      <c r="T837" s="73"/>
      <c r="U837" s="35"/>
      <c r="V837" s="35"/>
      <c r="W837" s="35"/>
      <c r="X837" s="35"/>
      <c r="Y837" s="35"/>
      <c r="Z837" s="35"/>
      <c r="AA837" s="35"/>
      <c r="AB837" s="35"/>
      <c r="AC837" s="35"/>
      <c r="AD837" s="35"/>
      <c r="AE837" s="35"/>
      <c r="AT837" s="18" t="s">
        <v>155</v>
      </c>
      <c r="AU837" s="18" t="s">
        <v>83</v>
      </c>
    </row>
    <row r="838" spans="1:65" s="2" customFormat="1" ht="21.75" customHeight="1">
      <c r="A838" s="35"/>
      <c r="B838" s="36"/>
      <c r="C838" s="239" t="s">
        <v>962</v>
      </c>
      <c r="D838" s="239" t="s">
        <v>161</v>
      </c>
      <c r="E838" s="240" t="s">
        <v>1376</v>
      </c>
      <c r="F838" s="241" t="s">
        <v>1377</v>
      </c>
      <c r="G838" s="242" t="s">
        <v>327</v>
      </c>
      <c r="H838" s="243">
        <v>4</v>
      </c>
      <c r="I838" s="244"/>
      <c r="J838" s="245">
        <f>ROUND(I838*H838,2)</f>
        <v>0</v>
      </c>
      <c r="K838" s="241" t="s">
        <v>152</v>
      </c>
      <c r="L838" s="246"/>
      <c r="M838" s="247" t="s">
        <v>1</v>
      </c>
      <c r="N838" s="248" t="s">
        <v>38</v>
      </c>
      <c r="O838" s="72"/>
      <c r="P838" s="196">
        <f>O838*H838</f>
        <v>0</v>
      </c>
      <c r="Q838" s="196">
        <v>0</v>
      </c>
      <c r="R838" s="196">
        <f>Q838*H838</f>
        <v>0</v>
      </c>
      <c r="S838" s="196">
        <v>0</v>
      </c>
      <c r="T838" s="197">
        <f>S838*H838</f>
        <v>0</v>
      </c>
      <c r="U838" s="35"/>
      <c r="V838" s="35"/>
      <c r="W838" s="35"/>
      <c r="X838" s="35"/>
      <c r="Y838" s="35"/>
      <c r="Z838" s="35"/>
      <c r="AA838" s="35"/>
      <c r="AB838" s="35"/>
      <c r="AC838" s="35"/>
      <c r="AD838" s="35"/>
      <c r="AE838" s="35"/>
      <c r="AR838" s="198" t="s">
        <v>281</v>
      </c>
      <c r="AT838" s="198" t="s">
        <v>161</v>
      </c>
      <c r="AU838" s="198" t="s">
        <v>83</v>
      </c>
      <c r="AY838" s="18" t="s">
        <v>146</v>
      </c>
      <c r="BE838" s="199">
        <f>IF(N838="základní",J838,0)</f>
        <v>0</v>
      </c>
      <c r="BF838" s="199">
        <f>IF(N838="snížená",J838,0)</f>
        <v>0</v>
      </c>
      <c r="BG838" s="199">
        <f>IF(N838="zákl. přenesená",J838,0)</f>
        <v>0</v>
      </c>
      <c r="BH838" s="199">
        <f>IF(N838="sníž. přenesená",J838,0)</f>
        <v>0</v>
      </c>
      <c r="BI838" s="199">
        <f>IF(N838="nulová",J838,0)</f>
        <v>0</v>
      </c>
      <c r="BJ838" s="18" t="s">
        <v>81</v>
      </c>
      <c r="BK838" s="199">
        <f>ROUND(I838*H838,2)</f>
        <v>0</v>
      </c>
      <c r="BL838" s="18" t="s">
        <v>199</v>
      </c>
      <c r="BM838" s="198" t="s">
        <v>1378</v>
      </c>
    </row>
    <row r="839" spans="1:65" s="2" customFormat="1" ht="11.25">
      <c r="A839" s="35"/>
      <c r="B839" s="36"/>
      <c r="C839" s="37"/>
      <c r="D839" s="200" t="s">
        <v>154</v>
      </c>
      <c r="E839" s="37"/>
      <c r="F839" s="201" t="s">
        <v>1377</v>
      </c>
      <c r="G839" s="37"/>
      <c r="H839" s="37"/>
      <c r="I839" s="202"/>
      <c r="J839" s="37"/>
      <c r="K839" s="37"/>
      <c r="L839" s="40"/>
      <c r="M839" s="203"/>
      <c r="N839" s="204"/>
      <c r="O839" s="72"/>
      <c r="P839" s="72"/>
      <c r="Q839" s="72"/>
      <c r="R839" s="72"/>
      <c r="S839" s="72"/>
      <c r="T839" s="73"/>
      <c r="U839" s="35"/>
      <c r="V839" s="35"/>
      <c r="W839" s="35"/>
      <c r="X839" s="35"/>
      <c r="Y839" s="35"/>
      <c r="Z839" s="35"/>
      <c r="AA839" s="35"/>
      <c r="AB839" s="35"/>
      <c r="AC839" s="35"/>
      <c r="AD839" s="35"/>
      <c r="AE839" s="35"/>
      <c r="AT839" s="18" t="s">
        <v>154</v>
      </c>
      <c r="AU839" s="18" t="s">
        <v>83</v>
      </c>
    </row>
    <row r="840" spans="1:65" s="2" customFormat="1" ht="24.2" customHeight="1">
      <c r="A840" s="35"/>
      <c r="B840" s="36"/>
      <c r="C840" s="187" t="s">
        <v>1379</v>
      </c>
      <c r="D840" s="187" t="s">
        <v>148</v>
      </c>
      <c r="E840" s="188" t="s">
        <v>1380</v>
      </c>
      <c r="F840" s="189" t="s">
        <v>1381</v>
      </c>
      <c r="G840" s="190" t="s">
        <v>327</v>
      </c>
      <c r="H840" s="191">
        <v>4</v>
      </c>
      <c r="I840" s="192"/>
      <c r="J840" s="193">
        <f>ROUND(I840*H840,2)</f>
        <v>0</v>
      </c>
      <c r="K840" s="189" t="s">
        <v>152</v>
      </c>
      <c r="L840" s="40"/>
      <c r="M840" s="194" t="s">
        <v>1</v>
      </c>
      <c r="N840" s="195" t="s">
        <v>38</v>
      </c>
      <c r="O840" s="72"/>
      <c r="P840" s="196">
        <f>O840*H840</f>
        <v>0</v>
      </c>
      <c r="Q840" s="196">
        <v>0</v>
      </c>
      <c r="R840" s="196">
        <f>Q840*H840</f>
        <v>0</v>
      </c>
      <c r="S840" s="196">
        <v>0</v>
      </c>
      <c r="T840" s="197">
        <f>S840*H840</f>
        <v>0</v>
      </c>
      <c r="U840" s="35"/>
      <c r="V840" s="35"/>
      <c r="W840" s="35"/>
      <c r="X840" s="35"/>
      <c r="Y840" s="35"/>
      <c r="Z840" s="35"/>
      <c r="AA840" s="35"/>
      <c r="AB840" s="35"/>
      <c r="AC840" s="35"/>
      <c r="AD840" s="35"/>
      <c r="AE840" s="35"/>
      <c r="AR840" s="198" t="s">
        <v>199</v>
      </c>
      <c r="AT840" s="198" t="s">
        <v>148</v>
      </c>
      <c r="AU840" s="198" t="s">
        <v>83</v>
      </c>
      <c r="AY840" s="18" t="s">
        <v>146</v>
      </c>
      <c r="BE840" s="199">
        <f>IF(N840="základní",J840,0)</f>
        <v>0</v>
      </c>
      <c r="BF840" s="199">
        <f>IF(N840="snížená",J840,0)</f>
        <v>0</v>
      </c>
      <c r="BG840" s="199">
        <f>IF(N840="zákl. přenesená",J840,0)</f>
        <v>0</v>
      </c>
      <c r="BH840" s="199">
        <f>IF(N840="sníž. přenesená",J840,0)</f>
        <v>0</v>
      </c>
      <c r="BI840" s="199">
        <f>IF(N840="nulová",J840,0)</f>
        <v>0</v>
      </c>
      <c r="BJ840" s="18" t="s">
        <v>81</v>
      </c>
      <c r="BK840" s="199">
        <f>ROUND(I840*H840,2)</f>
        <v>0</v>
      </c>
      <c r="BL840" s="18" t="s">
        <v>199</v>
      </c>
      <c r="BM840" s="198" t="s">
        <v>1382</v>
      </c>
    </row>
    <row r="841" spans="1:65" s="2" customFormat="1" ht="11.25">
      <c r="A841" s="35"/>
      <c r="B841" s="36"/>
      <c r="C841" s="37"/>
      <c r="D841" s="200" t="s">
        <v>154</v>
      </c>
      <c r="E841" s="37"/>
      <c r="F841" s="201" t="s">
        <v>1381</v>
      </c>
      <c r="G841" s="37"/>
      <c r="H841" s="37"/>
      <c r="I841" s="202"/>
      <c r="J841" s="37"/>
      <c r="K841" s="37"/>
      <c r="L841" s="40"/>
      <c r="M841" s="203"/>
      <c r="N841" s="204"/>
      <c r="O841" s="72"/>
      <c r="P841" s="72"/>
      <c r="Q841" s="72"/>
      <c r="R841" s="72"/>
      <c r="S841" s="72"/>
      <c r="T841" s="73"/>
      <c r="U841" s="35"/>
      <c r="V841" s="35"/>
      <c r="W841" s="35"/>
      <c r="X841" s="35"/>
      <c r="Y841" s="35"/>
      <c r="Z841" s="35"/>
      <c r="AA841" s="35"/>
      <c r="AB841" s="35"/>
      <c r="AC841" s="35"/>
      <c r="AD841" s="35"/>
      <c r="AE841" s="35"/>
      <c r="AT841" s="18" t="s">
        <v>154</v>
      </c>
      <c r="AU841" s="18" t="s">
        <v>83</v>
      </c>
    </row>
    <row r="842" spans="1:65" s="2" customFormat="1" ht="11.25">
      <c r="A842" s="35"/>
      <c r="B842" s="36"/>
      <c r="C842" s="37"/>
      <c r="D842" s="205" t="s">
        <v>155</v>
      </c>
      <c r="E842" s="37"/>
      <c r="F842" s="206" t="s">
        <v>1383</v>
      </c>
      <c r="G842" s="37"/>
      <c r="H842" s="37"/>
      <c r="I842" s="202"/>
      <c r="J842" s="37"/>
      <c r="K842" s="37"/>
      <c r="L842" s="40"/>
      <c r="M842" s="203"/>
      <c r="N842" s="204"/>
      <c r="O842" s="72"/>
      <c r="P842" s="72"/>
      <c r="Q842" s="72"/>
      <c r="R842" s="72"/>
      <c r="S842" s="72"/>
      <c r="T842" s="73"/>
      <c r="U842" s="35"/>
      <c r="V842" s="35"/>
      <c r="W842" s="35"/>
      <c r="X842" s="35"/>
      <c r="Y842" s="35"/>
      <c r="Z842" s="35"/>
      <c r="AA842" s="35"/>
      <c r="AB842" s="35"/>
      <c r="AC842" s="35"/>
      <c r="AD842" s="35"/>
      <c r="AE842" s="35"/>
      <c r="AT842" s="18" t="s">
        <v>155</v>
      </c>
      <c r="AU842" s="18" t="s">
        <v>83</v>
      </c>
    </row>
    <row r="843" spans="1:65" s="2" customFormat="1" ht="24.2" customHeight="1">
      <c r="A843" s="35"/>
      <c r="B843" s="36"/>
      <c r="C843" s="239" t="s">
        <v>967</v>
      </c>
      <c r="D843" s="239" t="s">
        <v>161</v>
      </c>
      <c r="E843" s="240" t="s">
        <v>1384</v>
      </c>
      <c r="F843" s="241" t="s">
        <v>1385</v>
      </c>
      <c r="G843" s="242" t="s">
        <v>327</v>
      </c>
      <c r="H843" s="243">
        <v>4</v>
      </c>
      <c r="I843" s="244"/>
      <c r="J843" s="245">
        <f>ROUND(I843*H843,2)</f>
        <v>0</v>
      </c>
      <c r="K843" s="241" t="s">
        <v>152</v>
      </c>
      <c r="L843" s="246"/>
      <c r="M843" s="247" t="s">
        <v>1</v>
      </c>
      <c r="N843" s="248" t="s">
        <v>38</v>
      </c>
      <c r="O843" s="72"/>
      <c r="P843" s="196">
        <f>O843*H843</f>
        <v>0</v>
      </c>
      <c r="Q843" s="196">
        <v>0</v>
      </c>
      <c r="R843" s="196">
        <f>Q843*H843</f>
        <v>0</v>
      </c>
      <c r="S843" s="196">
        <v>0</v>
      </c>
      <c r="T843" s="197">
        <f>S843*H843</f>
        <v>0</v>
      </c>
      <c r="U843" s="35"/>
      <c r="V843" s="35"/>
      <c r="W843" s="35"/>
      <c r="X843" s="35"/>
      <c r="Y843" s="35"/>
      <c r="Z843" s="35"/>
      <c r="AA843" s="35"/>
      <c r="AB843" s="35"/>
      <c r="AC843" s="35"/>
      <c r="AD843" s="35"/>
      <c r="AE843" s="35"/>
      <c r="AR843" s="198" t="s">
        <v>281</v>
      </c>
      <c r="AT843" s="198" t="s">
        <v>161</v>
      </c>
      <c r="AU843" s="198" t="s">
        <v>83</v>
      </c>
      <c r="AY843" s="18" t="s">
        <v>146</v>
      </c>
      <c r="BE843" s="199">
        <f>IF(N843="základní",J843,0)</f>
        <v>0</v>
      </c>
      <c r="BF843" s="199">
        <f>IF(N843="snížená",J843,0)</f>
        <v>0</v>
      </c>
      <c r="BG843" s="199">
        <f>IF(N843="zákl. přenesená",J843,0)</f>
        <v>0</v>
      </c>
      <c r="BH843" s="199">
        <f>IF(N843="sníž. přenesená",J843,0)</f>
        <v>0</v>
      </c>
      <c r="BI843" s="199">
        <f>IF(N843="nulová",J843,0)</f>
        <v>0</v>
      </c>
      <c r="BJ843" s="18" t="s">
        <v>81</v>
      </c>
      <c r="BK843" s="199">
        <f>ROUND(I843*H843,2)</f>
        <v>0</v>
      </c>
      <c r="BL843" s="18" t="s">
        <v>199</v>
      </c>
      <c r="BM843" s="198" t="s">
        <v>1386</v>
      </c>
    </row>
    <row r="844" spans="1:65" s="2" customFormat="1" ht="19.5">
      <c r="A844" s="35"/>
      <c r="B844" s="36"/>
      <c r="C844" s="37"/>
      <c r="D844" s="200" t="s">
        <v>154</v>
      </c>
      <c r="E844" s="37"/>
      <c r="F844" s="201" t="s">
        <v>1385</v>
      </c>
      <c r="G844" s="37"/>
      <c r="H844" s="37"/>
      <c r="I844" s="202"/>
      <c r="J844" s="37"/>
      <c r="K844" s="37"/>
      <c r="L844" s="40"/>
      <c r="M844" s="203"/>
      <c r="N844" s="204"/>
      <c r="O844" s="72"/>
      <c r="P844" s="72"/>
      <c r="Q844" s="72"/>
      <c r="R844" s="72"/>
      <c r="S844" s="72"/>
      <c r="T844" s="73"/>
      <c r="U844" s="35"/>
      <c r="V844" s="35"/>
      <c r="W844" s="35"/>
      <c r="X844" s="35"/>
      <c r="Y844" s="35"/>
      <c r="Z844" s="35"/>
      <c r="AA844" s="35"/>
      <c r="AB844" s="35"/>
      <c r="AC844" s="35"/>
      <c r="AD844" s="35"/>
      <c r="AE844" s="35"/>
      <c r="AT844" s="18" t="s">
        <v>154</v>
      </c>
      <c r="AU844" s="18" t="s">
        <v>83</v>
      </c>
    </row>
    <row r="845" spans="1:65" s="2" customFormat="1" ht="16.5" customHeight="1">
      <c r="A845" s="35"/>
      <c r="B845" s="36"/>
      <c r="C845" s="187" t="s">
        <v>1387</v>
      </c>
      <c r="D845" s="187" t="s">
        <v>148</v>
      </c>
      <c r="E845" s="188" t="s">
        <v>1388</v>
      </c>
      <c r="F845" s="189" t="s">
        <v>1389</v>
      </c>
      <c r="G845" s="190" t="s">
        <v>327</v>
      </c>
      <c r="H845" s="191">
        <v>2</v>
      </c>
      <c r="I845" s="192"/>
      <c r="J845" s="193">
        <f>ROUND(I845*H845,2)</f>
        <v>0</v>
      </c>
      <c r="K845" s="189" t="s">
        <v>152</v>
      </c>
      <c r="L845" s="40"/>
      <c r="M845" s="194" t="s">
        <v>1</v>
      </c>
      <c r="N845" s="195" t="s">
        <v>38</v>
      </c>
      <c r="O845" s="72"/>
      <c r="P845" s="196">
        <f>O845*H845</f>
        <v>0</v>
      </c>
      <c r="Q845" s="196">
        <v>0</v>
      </c>
      <c r="R845" s="196">
        <f>Q845*H845</f>
        <v>0</v>
      </c>
      <c r="S845" s="196">
        <v>0</v>
      </c>
      <c r="T845" s="197">
        <f>S845*H845</f>
        <v>0</v>
      </c>
      <c r="U845" s="35"/>
      <c r="V845" s="35"/>
      <c r="W845" s="35"/>
      <c r="X845" s="35"/>
      <c r="Y845" s="35"/>
      <c r="Z845" s="35"/>
      <c r="AA845" s="35"/>
      <c r="AB845" s="35"/>
      <c r="AC845" s="35"/>
      <c r="AD845" s="35"/>
      <c r="AE845" s="35"/>
      <c r="AR845" s="198" t="s">
        <v>199</v>
      </c>
      <c r="AT845" s="198" t="s">
        <v>148</v>
      </c>
      <c r="AU845" s="198" t="s">
        <v>83</v>
      </c>
      <c r="AY845" s="18" t="s">
        <v>146</v>
      </c>
      <c r="BE845" s="199">
        <f>IF(N845="základní",J845,0)</f>
        <v>0</v>
      </c>
      <c r="BF845" s="199">
        <f>IF(N845="snížená",J845,0)</f>
        <v>0</v>
      </c>
      <c r="BG845" s="199">
        <f>IF(N845="zákl. přenesená",J845,0)</f>
        <v>0</v>
      </c>
      <c r="BH845" s="199">
        <f>IF(N845="sníž. přenesená",J845,0)</f>
        <v>0</v>
      </c>
      <c r="BI845" s="199">
        <f>IF(N845="nulová",J845,0)</f>
        <v>0</v>
      </c>
      <c r="BJ845" s="18" t="s">
        <v>81</v>
      </c>
      <c r="BK845" s="199">
        <f>ROUND(I845*H845,2)</f>
        <v>0</v>
      </c>
      <c r="BL845" s="18" t="s">
        <v>199</v>
      </c>
      <c r="BM845" s="198" t="s">
        <v>1390</v>
      </c>
    </row>
    <row r="846" spans="1:65" s="2" customFormat="1" ht="11.25">
      <c r="A846" s="35"/>
      <c r="B846" s="36"/>
      <c r="C846" s="37"/>
      <c r="D846" s="200" t="s">
        <v>154</v>
      </c>
      <c r="E846" s="37"/>
      <c r="F846" s="201" t="s">
        <v>1389</v>
      </c>
      <c r="G846" s="37"/>
      <c r="H846" s="37"/>
      <c r="I846" s="202"/>
      <c r="J846" s="37"/>
      <c r="K846" s="37"/>
      <c r="L846" s="40"/>
      <c r="M846" s="203"/>
      <c r="N846" s="204"/>
      <c r="O846" s="72"/>
      <c r="P846" s="72"/>
      <c r="Q846" s="72"/>
      <c r="R846" s="72"/>
      <c r="S846" s="72"/>
      <c r="T846" s="73"/>
      <c r="U846" s="35"/>
      <c r="V846" s="35"/>
      <c r="W846" s="35"/>
      <c r="X846" s="35"/>
      <c r="Y846" s="35"/>
      <c r="Z846" s="35"/>
      <c r="AA846" s="35"/>
      <c r="AB846" s="35"/>
      <c r="AC846" s="35"/>
      <c r="AD846" s="35"/>
      <c r="AE846" s="35"/>
      <c r="AT846" s="18" t="s">
        <v>154</v>
      </c>
      <c r="AU846" s="18" t="s">
        <v>83</v>
      </c>
    </row>
    <row r="847" spans="1:65" s="2" customFormat="1" ht="11.25">
      <c r="A847" s="35"/>
      <c r="B847" s="36"/>
      <c r="C847" s="37"/>
      <c r="D847" s="205" t="s">
        <v>155</v>
      </c>
      <c r="E847" s="37"/>
      <c r="F847" s="206" t="s">
        <v>1391</v>
      </c>
      <c r="G847" s="37"/>
      <c r="H847" s="37"/>
      <c r="I847" s="202"/>
      <c r="J847" s="37"/>
      <c r="K847" s="37"/>
      <c r="L847" s="40"/>
      <c r="M847" s="203"/>
      <c r="N847" s="204"/>
      <c r="O847" s="72"/>
      <c r="P847" s="72"/>
      <c r="Q847" s="72"/>
      <c r="R847" s="72"/>
      <c r="S847" s="72"/>
      <c r="T847" s="73"/>
      <c r="U847" s="35"/>
      <c r="V847" s="35"/>
      <c r="W847" s="35"/>
      <c r="X847" s="35"/>
      <c r="Y847" s="35"/>
      <c r="Z847" s="35"/>
      <c r="AA847" s="35"/>
      <c r="AB847" s="35"/>
      <c r="AC847" s="35"/>
      <c r="AD847" s="35"/>
      <c r="AE847" s="35"/>
      <c r="AT847" s="18" t="s">
        <v>155</v>
      </c>
      <c r="AU847" s="18" t="s">
        <v>83</v>
      </c>
    </row>
    <row r="848" spans="1:65" s="2" customFormat="1" ht="24.2" customHeight="1">
      <c r="A848" s="35"/>
      <c r="B848" s="36"/>
      <c r="C848" s="239" t="s">
        <v>971</v>
      </c>
      <c r="D848" s="239" t="s">
        <v>161</v>
      </c>
      <c r="E848" s="240" t="s">
        <v>1392</v>
      </c>
      <c r="F848" s="241" t="s">
        <v>1393</v>
      </c>
      <c r="G848" s="242" t="s">
        <v>327</v>
      </c>
      <c r="H848" s="243">
        <v>2</v>
      </c>
      <c r="I848" s="244"/>
      <c r="J848" s="245">
        <f>ROUND(I848*H848,2)</f>
        <v>0</v>
      </c>
      <c r="K848" s="241" t="s">
        <v>152</v>
      </c>
      <c r="L848" s="246"/>
      <c r="M848" s="247" t="s">
        <v>1</v>
      </c>
      <c r="N848" s="248" t="s">
        <v>38</v>
      </c>
      <c r="O848" s="72"/>
      <c r="P848" s="196">
        <f>O848*H848</f>
        <v>0</v>
      </c>
      <c r="Q848" s="196">
        <v>0</v>
      </c>
      <c r="R848" s="196">
        <f>Q848*H848</f>
        <v>0</v>
      </c>
      <c r="S848" s="196">
        <v>0</v>
      </c>
      <c r="T848" s="197">
        <f>S848*H848</f>
        <v>0</v>
      </c>
      <c r="U848" s="35"/>
      <c r="V848" s="35"/>
      <c r="W848" s="35"/>
      <c r="X848" s="35"/>
      <c r="Y848" s="35"/>
      <c r="Z848" s="35"/>
      <c r="AA848" s="35"/>
      <c r="AB848" s="35"/>
      <c r="AC848" s="35"/>
      <c r="AD848" s="35"/>
      <c r="AE848" s="35"/>
      <c r="AR848" s="198" t="s">
        <v>281</v>
      </c>
      <c r="AT848" s="198" t="s">
        <v>161</v>
      </c>
      <c r="AU848" s="198" t="s">
        <v>83</v>
      </c>
      <c r="AY848" s="18" t="s">
        <v>146</v>
      </c>
      <c r="BE848" s="199">
        <f>IF(N848="základní",J848,0)</f>
        <v>0</v>
      </c>
      <c r="BF848" s="199">
        <f>IF(N848="snížená",J848,0)</f>
        <v>0</v>
      </c>
      <c r="BG848" s="199">
        <f>IF(N848="zákl. přenesená",J848,0)</f>
        <v>0</v>
      </c>
      <c r="BH848" s="199">
        <f>IF(N848="sníž. přenesená",J848,0)</f>
        <v>0</v>
      </c>
      <c r="BI848" s="199">
        <f>IF(N848="nulová",J848,0)</f>
        <v>0</v>
      </c>
      <c r="BJ848" s="18" t="s">
        <v>81</v>
      </c>
      <c r="BK848" s="199">
        <f>ROUND(I848*H848,2)</f>
        <v>0</v>
      </c>
      <c r="BL848" s="18" t="s">
        <v>199</v>
      </c>
      <c r="BM848" s="198" t="s">
        <v>1394</v>
      </c>
    </row>
    <row r="849" spans="1:65" s="2" customFormat="1" ht="19.5">
      <c r="A849" s="35"/>
      <c r="B849" s="36"/>
      <c r="C849" s="37"/>
      <c r="D849" s="200" t="s">
        <v>154</v>
      </c>
      <c r="E849" s="37"/>
      <c r="F849" s="201" t="s">
        <v>1393</v>
      </c>
      <c r="G849" s="37"/>
      <c r="H849" s="37"/>
      <c r="I849" s="202"/>
      <c r="J849" s="37"/>
      <c r="K849" s="37"/>
      <c r="L849" s="40"/>
      <c r="M849" s="203"/>
      <c r="N849" s="204"/>
      <c r="O849" s="72"/>
      <c r="P849" s="72"/>
      <c r="Q849" s="72"/>
      <c r="R849" s="72"/>
      <c r="S849" s="72"/>
      <c r="T849" s="73"/>
      <c r="U849" s="35"/>
      <c r="V849" s="35"/>
      <c r="W849" s="35"/>
      <c r="X849" s="35"/>
      <c r="Y849" s="35"/>
      <c r="Z849" s="35"/>
      <c r="AA849" s="35"/>
      <c r="AB849" s="35"/>
      <c r="AC849" s="35"/>
      <c r="AD849" s="35"/>
      <c r="AE849" s="35"/>
      <c r="AT849" s="18" t="s">
        <v>154</v>
      </c>
      <c r="AU849" s="18" t="s">
        <v>83</v>
      </c>
    </row>
    <row r="850" spans="1:65" s="2" customFormat="1" ht="24.2" customHeight="1">
      <c r="A850" s="35"/>
      <c r="B850" s="36"/>
      <c r="C850" s="187" t="s">
        <v>1395</v>
      </c>
      <c r="D850" s="187" t="s">
        <v>148</v>
      </c>
      <c r="E850" s="188" t="s">
        <v>1396</v>
      </c>
      <c r="F850" s="189" t="s">
        <v>1397</v>
      </c>
      <c r="G850" s="190" t="s">
        <v>327</v>
      </c>
      <c r="H850" s="191">
        <v>1</v>
      </c>
      <c r="I850" s="192"/>
      <c r="J850" s="193">
        <f>ROUND(I850*H850,2)</f>
        <v>0</v>
      </c>
      <c r="K850" s="189" t="s">
        <v>152</v>
      </c>
      <c r="L850" s="40"/>
      <c r="M850" s="194" t="s">
        <v>1</v>
      </c>
      <c r="N850" s="195" t="s">
        <v>38</v>
      </c>
      <c r="O850" s="72"/>
      <c r="P850" s="196">
        <f>O850*H850</f>
        <v>0</v>
      </c>
      <c r="Q850" s="196">
        <v>0</v>
      </c>
      <c r="R850" s="196">
        <f>Q850*H850</f>
        <v>0</v>
      </c>
      <c r="S850" s="196">
        <v>0</v>
      </c>
      <c r="T850" s="197">
        <f>S850*H850</f>
        <v>0</v>
      </c>
      <c r="U850" s="35"/>
      <c r="V850" s="35"/>
      <c r="W850" s="35"/>
      <c r="X850" s="35"/>
      <c r="Y850" s="35"/>
      <c r="Z850" s="35"/>
      <c r="AA850" s="35"/>
      <c r="AB850" s="35"/>
      <c r="AC850" s="35"/>
      <c r="AD850" s="35"/>
      <c r="AE850" s="35"/>
      <c r="AR850" s="198" t="s">
        <v>199</v>
      </c>
      <c r="AT850" s="198" t="s">
        <v>148</v>
      </c>
      <c r="AU850" s="198" t="s">
        <v>83</v>
      </c>
      <c r="AY850" s="18" t="s">
        <v>146</v>
      </c>
      <c r="BE850" s="199">
        <f>IF(N850="základní",J850,0)</f>
        <v>0</v>
      </c>
      <c r="BF850" s="199">
        <f>IF(N850="snížená",J850,0)</f>
        <v>0</v>
      </c>
      <c r="BG850" s="199">
        <f>IF(N850="zákl. přenesená",J850,0)</f>
        <v>0</v>
      </c>
      <c r="BH850" s="199">
        <f>IF(N850="sníž. přenesená",J850,0)</f>
        <v>0</v>
      </c>
      <c r="BI850" s="199">
        <f>IF(N850="nulová",J850,0)</f>
        <v>0</v>
      </c>
      <c r="BJ850" s="18" t="s">
        <v>81</v>
      </c>
      <c r="BK850" s="199">
        <f>ROUND(I850*H850,2)</f>
        <v>0</v>
      </c>
      <c r="BL850" s="18" t="s">
        <v>199</v>
      </c>
      <c r="BM850" s="198" t="s">
        <v>1398</v>
      </c>
    </row>
    <row r="851" spans="1:65" s="2" customFormat="1" ht="19.5">
      <c r="A851" s="35"/>
      <c r="B851" s="36"/>
      <c r="C851" s="37"/>
      <c r="D851" s="200" t="s">
        <v>154</v>
      </c>
      <c r="E851" s="37"/>
      <c r="F851" s="201" t="s">
        <v>1397</v>
      </c>
      <c r="G851" s="37"/>
      <c r="H851" s="37"/>
      <c r="I851" s="202"/>
      <c r="J851" s="37"/>
      <c r="K851" s="37"/>
      <c r="L851" s="40"/>
      <c r="M851" s="203"/>
      <c r="N851" s="204"/>
      <c r="O851" s="72"/>
      <c r="P851" s="72"/>
      <c r="Q851" s="72"/>
      <c r="R851" s="72"/>
      <c r="S851" s="72"/>
      <c r="T851" s="73"/>
      <c r="U851" s="35"/>
      <c r="V851" s="35"/>
      <c r="W851" s="35"/>
      <c r="X851" s="35"/>
      <c r="Y851" s="35"/>
      <c r="Z851" s="35"/>
      <c r="AA851" s="35"/>
      <c r="AB851" s="35"/>
      <c r="AC851" s="35"/>
      <c r="AD851" s="35"/>
      <c r="AE851" s="35"/>
      <c r="AT851" s="18" t="s">
        <v>154</v>
      </c>
      <c r="AU851" s="18" t="s">
        <v>83</v>
      </c>
    </row>
    <row r="852" spans="1:65" s="2" customFormat="1" ht="11.25">
      <c r="A852" s="35"/>
      <c r="B852" s="36"/>
      <c r="C852" s="37"/>
      <c r="D852" s="205" t="s">
        <v>155</v>
      </c>
      <c r="E852" s="37"/>
      <c r="F852" s="206" t="s">
        <v>1399</v>
      </c>
      <c r="G852" s="37"/>
      <c r="H852" s="37"/>
      <c r="I852" s="202"/>
      <c r="J852" s="37"/>
      <c r="K852" s="37"/>
      <c r="L852" s="40"/>
      <c r="M852" s="203"/>
      <c r="N852" s="204"/>
      <c r="O852" s="72"/>
      <c r="P852" s="72"/>
      <c r="Q852" s="72"/>
      <c r="R852" s="72"/>
      <c r="S852" s="72"/>
      <c r="T852" s="73"/>
      <c r="U852" s="35"/>
      <c r="V852" s="35"/>
      <c r="W852" s="35"/>
      <c r="X852" s="35"/>
      <c r="Y852" s="35"/>
      <c r="Z852" s="35"/>
      <c r="AA852" s="35"/>
      <c r="AB852" s="35"/>
      <c r="AC852" s="35"/>
      <c r="AD852" s="35"/>
      <c r="AE852" s="35"/>
      <c r="AT852" s="18" t="s">
        <v>155</v>
      </c>
      <c r="AU852" s="18" t="s">
        <v>83</v>
      </c>
    </row>
    <row r="853" spans="1:65" s="2" customFormat="1" ht="24.2" customHeight="1">
      <c r="A853" s="35"/>
      <c r="B853" s="36"/>
      <c r="C853" s="239" t="s">
        <v>976</v>
      </c>
      <c r="D853" s="239" t="s">
        <v>161</v>
      </c>
      <c r="E853" s="240" t="s">
        <v>1400</v>
      </c>
      <c r="F853" s="241" t="s">
        <v>1401</v>
      </c>
      <c r="G853" s="242" t="s">
        <v>327</v>
      </c>
      <c r="H853" s="243">
        <v>1</v>
      </c>
      <c r="I853" s="244"/>
      <c r="J853" s="245">
        <f>ROUND(I853*H853,2)</f>
        <v>0</v>
      </c>
      <c r="K853" s="241" t="s">
        <v>152</v>
      </c>
      <c r="L853" s="246"/>
      <c r="M853" s="247" t="s">
        <v>1</v>
      </c>
      <c r="N853" s="248" t="s">
        <v>38</v>
      </c>
      <c r="O853" s="72"/>
      <c r="P853" s="196">
        <f>O853*H853</f>
        <v>0</v>
      </c>
      <c r="Q853" s="196">
        <v>0</v>
      </c>
      <c r="R853" s="196">
        <f>Q853*H853</f>
        <v>0</v>
      </c>
      <c r="S853" s="196">
        <v>0</v>
      </c>
      <c r="T853" s="197">
        <f>S853*H853</f>
        <v>0</v>
      </c>
      <c r="U853" s="35"/>
      <c r="V853" s="35"/>
      <c r="W853" s="35"/>
      <c r="X853" s="35"/>
      <c r="Y853" s="35"/>
      <c r="Z853" s="35"/>
      <c r="AA853" s="35"/>
      <c r="AB853" s="35"/>
      <c r="AC853" s="35"/>
      <c r="AD853" s="35"/>
      <c r="AE853" s="35"/>
      <c r="AR853" s="198" t="s">
        <v>281</v>
      </c>
      <c r="AT853" s="198" t="s">
        <v>161</v>
      </c>
      <c r="AU853" s="198" t="s">
        <v>83</v>
      </c>
      <c r="AY853" s="18" t="s">
        <v>146</v>
      </c>
      <c r="BE853" s="199">
        <f>IF(N853="základní",J853,0)</f>
        <v>0</v>
      </c>
      <c r="BF853" s="199">
        <f>IF(N853="snížená",J853,0)</f>
        <v>0</v>
      </c>
      <c r="BG853" s="199">
        <f>IF(N853="zákl. přenesená",J853,0)</f>
        <v>0</v>
      </c>
      <c r="BH853" s="199">
        <f>IF(N853="sníž. přenesená",J853,0)</f>
        <v>0</v>
      </c>
      <c r="BI853" s="199">
        <f>IF(N853="nulová",J853,0)</f>
        <v>0</v>
      </c>
      <c r="BJ853" s="18" t="s">
        <v>81</v>
      </c>
      <c r="BK853" s="199">
        <f>ROUND(I853*H853,2)</f>
        <v>0</v>
      </c>
      <c r="BL853" s="18" t="s">
        <v>199</v>
      </c>
      <c r="BM853" s="198" t="s">
        <v>1402</v>
      </c>
    </row>
    <row r="854" spans="1:65" s="2" customFormat="1" ht="19.5">
      <c r="A854" s="35"/>
      <c r="B854" s="36"/>
      <c r="C854" s="37"/>
      <c r="D854" s="200" t="s">
        <v>154</v>
      </c>
      <c r="E854" s="37"/>
      <c r="F854" s="201" t="s">
        <v>1401</v>
      </c>
      <c r="G854" s="37"/>
      <c r="H854" s="37"/>
      <c r="I854" s="202"/>
      <c r="J854" s="37"/>
      <c r="K854" s="37"/>
      <c r="L854" s="40"/>
      <c r="M854" s="203"/>
      <c r="N854" s="204"/>
      <c r="O854" s="72"/>
      <c r="P854" s="72"/>
      <c r="Q854" s="72"/>
      <c r="R854" s="72"/>
      <c r="S854" s="72"/>
      <c r="T854" s="73"/>
      <c r="U854" s="35"/>
      <c r="V854" s="35"/>
      <c r="W854" s="35"/>
      <c r="X854" s="35"/>
      <c r="Y854" s="35"/>
      <c r="Z854" s="35"/>
      <c r="AA854" s="35"/>
      <c r="AB854" s="35"/>
      <c r="AC854" s="35"/>
      <c r="AD854" s="35"/>
      <c r="AE854" s="35"/>
      <c r="AT854" s="18" t="s">
        <v>154</v>
      </c>
      <c r="AU854" s="18" t="s">
        <v>83</v>
      </c>
    </row>
    <row r="855" spans="1:65" s="2" customFormat="1" ht="37.9" customHeight="1">
      <c r="A855" s="35"/>
      <c r="B855" s="36"/>
      <c r="C855" s="187" t="s">
        <v>1403</v>
      </c>
      <c r="D855" s="187" t="s">
        <v>148</v>
      </c>
      <c r="E855" s="188" t="s">
        <v>1404</v>
      </c>
      <c r="F855" s="189" t="s">
        <v>1405</v>
      </c>
      <c r="G855" s="190" t="s">
        <v>320</v>
      </c>
      <c r="H855" s="191">
        <v>8</v>
      </c>
      <c r="I855" s="192"/>
      <c r="J855" s="193">
        <f>ROUND(I855*H855,2)</f>
        <v>0</v>
      </c>
      <c r="K855" s="189" t="s">
        <v>152</v>
      </c>
      <c r="L855" s="40"/>
      <c r="M855" s="194" t="s">
        <v>1</v>
      </c>
      <c r="N855" s="195" t="s">
        <v>38</v>
      </c>
      <c r="O855" s="72"/>
      <c r="P855" s="196">
        <f>O855*H855</f>
        <v>0</v>
      </c>
      <c r="Q855" s="196">
        <v>0</v>
      </c>
      <c r="R855" s="196">
        <f>Q855*H855</f>
        <v>0</v>
      </c>
      <c r="S855" s="196">
        <v>0</v>
      </c>
      <c r="T855" s="197">
        <f>S855*H855</f>
        <v>0</v>
      </c>
      <c r="U855" s="35"/>
      <c r="V855" s="35"/>
      <c r="W855" s="35"/>
      <c r="X855" s="35"/>
      <c r="Y855" s="35"/>
      <c r="Z855" s="35"/>
      <c r="AA855" s="35"/>
      <c r="AB855" s="35"/>
      <c r="AC855" s="35"/>
      <c r="AD855" s="35"/>
      <c r="AE855" s="35"/>
      <c r="AR855" s="198" t="s">
        <v>199</v>
      </c>
      <c r="AT855" s="198" t="s">
        <v>148</v>
      </c>
      <c r="AU855" s="198" t="s">
        <v>83</v>
      </c>
      <c r="AY855" s="18" t="s">
        <v>146</v>
      </c>
      <c r="BE855" s="199">
        <f>IF(N855="základní",J855,0)</f>
        <v>0</v>
      </c>
      <c r="BF855" s="199">
        <f>IF(N855="snížená",J855,0)</f>
        <v>0</v>
      </c>
      <c r="BG855" s="199">
        <f>IF(N855="zákl. přenesená",J855,0)</f>
        <v>0</v>
      </c>
      <c r="BH855" s="199">
        <f>IF(N855="sníž. přenesená",J855,0)</f>
        <v>0</v>
      </c>
      <c r="BI855" s="199">
        <f>IF(N855="nulová",J855,0)</f>
        <v>0</v>
      </c>
      <c r="BJ855" s="18" t="s">
        <v>81</v>
      </c>
      <c r="BK855" s="199">
        <f>ROUND(I855*H855,2)</f>
        <v>0</v>
      </c>
      <c r="BL855" s="18" t="s">
        <v>199</v>
      </c>
      <c r="BM855" s="198" t="s">
        <v>1406</v>
      </c>
    </row>
    <row r="856" spans="1:65" s="2" customFormat="1" ht="19.5">
      <c r="A856" s="35"/>
      <c r="B856" s="36"/>
      <c r="C856" s="37"/>
      <c r="D856" s="200" t="s">
        <v>154</v>
      </c>
      <c r="E856" s="37"/>
      <c r="F856" s="201" t="s">
        <v>1405</v>
      </c>
      <c r="G856" s="37"/>
      <c r="H856" s="37"/>
      <c r="I856" s="202"/>
      <c r="J856" s="37"/>
      <c r="K856" s="37"/>
      <c r="L856" s="40"/>
      <c r="M856" s="203"/>
      <c r="N856" s="204"/>
      <c r="O856" s="72"/>
      <c r="P856" s="72"/>
      <c r="Q856" s="72"/>
      <c r="R856" s="72"/>
      <c r="S856" s="72"/>
      <c r="T856" s="73"/>
      <c r="U856" s="35"/>
      <c r="V856" s="35"/>
      <c r="W856" s="35"/>
      <c r="X856" s="35"/>
      <c r="Y856" s="35"/>
      <c r="Z856" s="35"/>
      <c r="AA856" s="35"/>
      <c r="AB856" s="35"/>
      <c r="AC856" s="35"/>
      <c r="AD856" s="35"/>
      <c r="AE856" s="35"/>
      <c r="AT856" s="18" t="s">
        <v>154</v>
      </c>
      <c r="AU856" s="18" t="s">
        <v>83</v>
      </c>
    </row>
    <row r="857" spans="1:65" s="2" customFormat="1" ht="11.25">
      <c r="A857" s="35"/>
      <c r="B857" s="36"/>
      <c r="C857" s="37"/>
      <c r="D857" s="205" t="s">
        <v>155</v>
      </c>
      <c r="E857" s="37"/>
      <c r="F857" s="206" t="s">
        <v>1407</v>
      </c>
      <c r="G857" s="37"/>
      <c r="H857" s="37"/>
      <c r="I857" s="202"/>
      <c r="J857" s="37"/>
      <c r="K857" s="37"/>
      <c r="L857" s="40"/>
      <c r="M857" s="203"/>
      <c r="N857" s="204"/>
      <c r="O857" s="72"/>
      <c r="P857" s="72"/>
      <c r="Q857" s="72"/>
      <c r="R857" s="72"/>
      <c r="S857" s="72"/>
      <c r="T857" s="73"/>
      <c r="U857" s="35"/>
      <c r="V857" s="35"/>
      <c r="W857" s="35"/>
      <c r="X857" s="35"/>
      <c r="Y857" s="35"/>
      <c r="Z857" s="35"/>
      <c r="AA857" s="35"/>
      <c r="AB857" s="35"/>
      <c r="AC857" s="35"/>
      <c r="AD857" s="35"/>
      <c r="AE857" s="35"/>
      <c r="AT857" s="18" t="s">
        <v>155</v>
      </c>
      <c r="AU857" s="18" t="s">
        <v>83</v>
      </c>
    </row>
    <row r="858" spans="1:65" s="2" customFormat="1" ht="33" customHeight="1">
      <c r="A858" s="35"/>
      <c r="B858" s="36"/>
      <c r="C858" s="187" t="s">
        <v>980</v>
      </c>
      <c r="D858" s="187" t="s">
        <v>148</v>
      </c>
      <c r="E858" s="188" t="s">
        <v>1408</v>
      </c>
      <c r="F858" s="189" t="s">
        <v>1409</v>
      </c>
      <c r="G858" s="190" t="s">
        <v>327</v>
      </c>
      <c r="H858" s="191">
        <v>4</v>
      </c>
      <c r="I858" s="192"/>
      <c r="J858" s="193">
        <f>ROUND(I858*H858,2)</f>
        <v>0</v>
      </c>
      <c r="K858" s="189" t="s">
        <v>152</v>
      </c>
      <c r="L858" s="40"/>
      <c r="M858" s="194" t="s">
        <v>1</v>
      </c>
      <c r="N858" s="195" t="s">
        <v>38</v>
      </c>
      <c r="O858" s="72"/>
      <c r="P858" s="196">
        <f>O858*H858</f>
        <v>0</v>
      </c>
      <c r="Q858" s="196">
        <v>0</v>
      </c>
      <c r="R858" s="196">
        <f>Q858*H858</f>
        <v>0</v>
      </c>
      <c r="S858" s="196">
        <v>0</v>
      </c>
      <c r="T858" s="197">
        <f>S858*H858</f>
        <v>0</v>
      </c>
      <c r="U858" s="35"/>
      <c r="V858" s="35"/>
      <c r="W858" s="35"/>
      <c r="X858" s="35"/>
      <c r="Y858" s="35"/>
      <c r="Z858" s="35"/>
      <c r="AA858" s="35"/>
      <c r="AB858" s="35"/>
      <c r="AC858" s="35"/>
      <c r="AD858" s="35"/>
      <c r="AE858" s="35"/>
      <c r="AR858" s="198" t="s">
        <v>199</v>
      </c>
      <c r="AT858" s="198" t="s">
        <v>148</v>
      </c>
      <c r="AU858" s="198" t="s">
        <v>83</v>
      </c>
      <c r="AY858" s="18" t="s">
        <v>146</v>
      </c>
      <c r="BE858" s="199">
        <f>IF(N858="základní",J858,0)</f>
        <v>0</v>
      </c>
      <c r="BF858" s="199">
        <f>IF(N858="snížená",J858,0)</f>
        <v>0</v>
      </c>
      <c r="BG858" s="199">
        <f>IF(N858="zákl. přenesená",J858,0)</f>
        <v>0</v>
      </c>
      <c r="BH858" s="199">
        <f>IF(N858="sníž. přenesená",J858,0)</f>
        <v>0</v>
      </c>
      <c r="BI858" s="199">
        <f>IF(N858="nulová",J858,0)</f>
        <v>0</v>
      </c>
      <c r="BJ858" s="18" t="s">
        <v>81</v>
      </c>
      <c r="BK858" s="199">
        <f>ROUND(I858*H858,2)</f>
        <v>0</v>
      </c>
      <c r="BL858" s="18" t="s">
        <v>199</v>
      </c>
      <c r="BM858" s="198" t="s">
        <v>1410</v>
      </c>
    </row>
    <row r="859" spans="1:65" s="2" customFormat="1" ht="19.5">
      <c r="A859" s="35"/>
      <c r="B859" s="36"/>
      <c r="C859" s="37"/>
      <c r="D859" s="200" t="s">
        <v>154</v>
      </c>
      <c r="E859" s="37"/>
      <c r="F859" s="201" t="s">
        <v>1409</v>
      </c>
      <c r="G859" s="37"/>
      <c r="H859" s="37"/>
      <c r="I859" s="202"/>
      <c r="J859" s="37"/>
      <c r="K859" s="37"/>
      <c r="L859" s="40"/>
      <c r="M859" s="203"/>
      <c r="N859" s="204"/>
      <c r="O859" s="72"/>
      <c r="P859" s="72"/>
      <c r="Q859" s="72"/>
      <c r="R859" s="72"/>
      <c r="S859" s="72"/>
      <c r="T859" s="73"/>
      <c r="U859" s="35"/>
      <c r="V859" s="35"/>
      <c r="W859" s="35"/>
      <c r="X859" s="35"/>
      <c r="Y859" s="35"/>
      <c r="Z859" s="35"/>
      <c r="AA859" s="35"/>
      <c r="AB859" s="35"/>
      <c r="AC859" s="35"/>
      <c r="AD859" s="35"/>
      <c r="AE859" s="35"/>
      <c r="AT859" s="18" t="s">
        <v>154</v>
      </c>
      <c r="AU859" s="18" t="s">
        <v>83</v>
      </c>
    </row>
    <row r="860" spans="1:65" s="2" customFormat="1" ht="11.25">
      <c r="A860" s="35"/>
      <c r="B860" s="36"/>
      <c r="C860" s="37"/>
      <c r="D860" s="205" t="s">
        <v>155</v>
      </c>
      <c r="E860" s="37"/>
      <c r="F860" s="206" t="s">
        <v>1411</v>
      </c>
      <c r="G860" s="37"/>
      <c r="H860" s="37"/>
      <c r="I860" s="202"/>
      <c r="J860" s="37"/>
      <c r="K860" s="37"/>
      <c r="L860" s="40"/>
      <c r="M860" s="203"/>
      <c r="N860" s="204"/>
      <c r="O860" s="72"/>
      <c r="P860" s="72"/>
      <c r="Q860" s="72"/>
      <c r="R860" s="72"/>
      <c r="S860" s="72"/>
      <c r="T860" s="73"/>
      <c r="U860" s="35"/>
      <c r="V860" s="35"/>
      <c r="W860" s="35"/>
      <c r="X860" s="35"/>
      <c r="Y860" s="35"/>
      <c r="Z860" s="35"/>
      <c r="AA860" s="35"/>
      <c r="AB860" s="35"/>
      <c r="AC860" s="35"/>
      <c r="AD860" s="35"/>
      <c r="AE860" s="35"/>
      <c r="AT860" s="18" t="s">
        <v>155</v>
      </c>
      <c r="AU860" s="18" t="s">
        <v>83</v>
      </c>
    </row>
    <row r="861" spans="1:65" s="2" customFormat="1" ht="16.5" customHeight="1">
      <c r="A861" s="35"/>
      <c r="B861" s="36"/>
      <c r="C861" s="239" t="s">
        <v>1412</v>
      </c>
      <c r="D861" s="239" t="s">
        <v>161</v>
      </c>
      <c r="E861" s="240" t="s">
        <v>1413</v>
      </c>
      <c r="F861" s="241" t="s">
        <v>1414</v>
      </c>
      <c r="G861" s="242" t="s">
        <v>327</v>
      </c>
      <c r="H861" s="243">
        <v>4</v>
      </c>
      <c r="I861" s="244"/>
      <c r="J861" s="245">
        <f>ROUND(I861*H861,2)</f>
        <v>0</v>
      </c>
      <c r="K861" s="241" t="s">
        <v>152</v>
      </c>
      <c r="L861" s="246"/>
      <c r="M861" s="247" t="s">
        <v>1</v>
      </c>
      <c r="N861" s="248" t="s">
        <v>38</v>
      </c>
      <c r="O861" s="72"/>
      <c r="P861" s="196">
        <f>O861*H861</f>
        <v>0</v>
      </c>
      <c r="Q861" s="196">
        <v>0</v>
      </c>
      <c r="R861" s="196">
        <f>Q861*H861</f>
        <v>0</v>
      </c>
      <c r="S861" s="196">
        <v>0</v>
      </c>
      <c r="T861" s="197">
        <f>S861*H861</f>
        <v>0</v>
      </c>
      <c r="U861" s="35"/>
      <c r="V861" s="35"/>
      <c r="W861" s="35"/>
      <c r="X861" s="35"/>
      <c r="Y861" s="35"/>
      <c r="Z861" s="35"/>
      <c r="AA861" s="35"/>
      <c r="AB861" s="35"/>
      <c r="AC861" s="35"/>
      <c r="AD861" s="35"/>
      <c r="AE861" s="35"/>
      <c r="AR861" s="198" t="s">
        <v>281</v>
      </c>
      <c r="AT861" s="198" t="s">
        <v>161</v>
      </c>
      <c r="AU861" s="198" t="s">
        <v>83</v>
      </c>
      <c r="AY861" s="18" t="s">
        <v>146</v>
      </c>
      <c r="BE861" s="199">
        <f>IF(N861="základní",J861,0)</f>
        <v>0</v>
      </c>
      <c r="BF861" s="199">
        <f>IF(N861="snížená",J861,0)</f>
        <v>0</v>
      </c>
      <c r="BG861" s="199">
        <f>IF(N861="zákl. přenesená",J861,0)</f>
        <v>0</v>
      </c>
      <c r="BH861" s="199">
        <f>IF(N861="sníž. přenesená",J861,0)</f>
        <v>0</v>
      </c>
      <c r="BI861" s="199">
        <f>IF(N861="nulová",J861,0)</f>
        <v>0</v>
      </c>
      <c r="BJ861" s="18" t="s">
        <v>81</v>
      </c>
      <c r="BK861" s="199">
        <f>ROUND(I861*H861,2)</f>
        <v>0</v>
      </c>
      <c r="BL861" s="18" t="s">
        <v>199</v>
      </c>
      <c r="BM861" s="198" t="s">
        <v>1415</v>
      </c>
    </row>
    <row r="862" spans="1:65" s="2" customFormat="1" ht="11.25">
      <c r="A862" s="35"/>
      <c r="B862" s="36"/>
      <c r="C862" s="37"/>
      <c r="D862" s="200" t="s">
        <v>154</v>
      </c>
      <c r="E862" s="37"/>
      <c r="F862" s="201" t="s">
        <v>1414</v>
      </c>
      <c r="G862" s="37"/>
      <c r="H862" s="37"/>
      <c r="I862" s="202"/>
      <c r="J862" s="37"/>
      <c r="K862" s="37"/>
      <c r="L862" s="40"/>
      <c r="M862" s="203"/>
      <c r="N862" s="204"/>
      <c r="O862" s="72"/>
      <c r="P862" s="72"/>
      <c r="Q862" s="72"/>
      <c r="R862" s="72"/>
      <c r="S862" s="72"/>
      <c r="T862" s="73"/>
      <c r="U862" s="35"/>
      <c r="V862" s="35"/>
      <c r="W862" s="35"/>
      <c r="X862" s="35"/>
      <c r="Y862" s="35"/>
      <c r="Z862" s="35"/>
      <c r="AA862" s="35"/>
      <c r="AB862" s="35"/>
      <c r="AC862" s="35"/>
      <c r="AD862" s="35"/>
      <c r="AE862" s="35"/>
      <c r="AT862" s="18" t="s">
        <v>154</v>
      </c>
      <c r="AU862" s="18" t="s">
        <v>83</v>
      </c>
    </row>
    <row r="863" spans="1:65" s="2" customFormat="1" ht="62.65" customHeight="1">
      <c r="A863" s="35"/>
      <c r="B863" s="36"/>
      <c r="C863" s="187" t="s">
        <v>984</v>
      </c>
      <c r="D863" s="187" t="s">
        <v>148</v>
      </c>
      <c r="E863" s="188" t="s">
        <v>1416</v>
      </c>
      <c r="F863" s="189" t="s">
        <v>1417</v>
      </c>
      <c r="G863" s="190" t="s">
        <v>937</v>
      </c>
      <c r="H863" s="191">
        <v>1</v>
      </c>
      <c r="I863" s="192"/>
      <c r="J863" s="193">
        <f>ROUND(I863*H863,2)</f>
        <v>0</v>
      </c>
      <c r="K863" s="189" t="s">
        <v>312</v>
      </c>
      <c r="L863" s="40"/>
      <c r="M863" s="194" t="s">
        <v>1</v>
      </c>
      <c r="N863" s="195" t="s">
        <v>38</v>
      </c>
      <c r="O863" s="72"/>
      <c r="P863" s="196">
        <f>O863*H863</f>
        <v>0</v>
      </c>
      <c r="Q863" s="196">
        <v>0</v>
      </c>
      <c r="R863" s="196">
        <f>Q863*H863</f>
        <v>0</v>
      </c>
      <c r="S863" s="196">
        <v>0</v>
      </c>
      <c r="T863" s="197">
        <f>S863*H863</f>
        <v>0</v>
      </c>
      <c r="U863" s="35"/>
      <c r="V863" s="35"/>
      <c r="W863" s="35"/>
      <c r="X863" s="35"/>
      <c r="Y863" s="35"/>
      <c r="Z863" s="35"/>
      <c r="AA863" s="35"/>
      <c r="AB863" s="35"/>
      <c r="AC863" s="35"/>
      <c r="AD863" s="35"/>
      <c r="AE863" s="35"/>
      <c r="AR863" s="198" t="s">
        <v>199</v>
      </c>
      <c r="AT863" s="198" t="s">
        <v>148</v>
      </c>
      <c r="AU863" s="198" t="s">
        <v>83</v>
      </c>
      <c r="AY863" s="18" t="s">
        <v>146</v>
      </c>
      <c r="BE863" s="199">
        <f>IF(N863="základní",J863,0)</f>
        <v>0</v>
      </c>
      <c r="BF863" s="199">
        <f>IF(N863="snížená",J863,0)</f>
        <v>0</v>
      </c>
      <c r="BG863" s="199">
        <f>IF(N863="zákl. přenesená",J863,0)</f>
        <v>0</v>
      </c>
      <c r="BH863" s="199">
        <f>IF(N863="sníž. přenesená",J863,0)</f>
        <v>0</v>
      </c>
      <c r="BI863" s="199">
        <f>IF(N863="nulová",J863,0)</f>
        <v>0</v>
      </c>
      <c r="BJ863" s="18" t="s">
        <v>81</v>
      </c>
      <c r="BK863" s="199">
        <f>ROUND(I863*H863,2)</f>
        <v>0</v>
      </c>
      <c r="BL863" s="18" t="s">
        <v>199</v>
      </c>
      <c r="BM863" s="198" t="s">
        <v>1418</v>
      </c>
    </row>
    <row r="864" spans="1:65" s="2" customFormat="1" ht="39">
      <c r="A864" s="35"/>
      <c r="B864" s="36"/>
      <c r="C864" s="37"/>
      <c r="D864" s="200" t="s">
        <v>154</v>
      </c>
      <c r="E864" s="37"/>
      <c r="F864" s="201" t="s">
        <v>1417</v>
      </c>
      <c r="G864" s="37"/>
      <c r="H864" s="37"/>
      <c r="I864" s="202"/>
      <c r="J864" s="37"/>
      <c r="K864" s="37"/>
      <c r="L864" s="40"/>
      <c r="M864" s="203"/>
      <c r="N864" s="204"/>
      <c r="O864" s="72"/>
      <c r="P864" s="72"/>
      <c r="Q864" s="72"/>
      <c r="R864" s="72"/>
      <c r="S864" s="72"/>
      <c r="T864" s="73"/>
      <c r="U864" s="35"/>
      <c r="V864" s="35"/>
      <c r="W864" s="35"/>
      <c r="X864" s="35"/>
      <c r="Y864" s="35"/>
      <c r="Z864" s="35"/>
      <c r="AA864" s="35"/>
      <c r="AB864" s="35"/>
      <c r="AC864" s="35"/>
      <c r="AD864" s="35"/>
      <c r="AE864" s="35"/>
      <c r="AT864" s="18" t="s">
        <v>154</v>
      </c>
      <c r="AU864" s="18" t="s">
        <v>83</v>
      </c>
    </row>
    <row r="865" spans="1:65" s="2" customFormat="1" ht="16.5" customHeight="1">
      <c r="A865" s="35"/>
      <c r="B865" s="36"/>
      <c r="C865" s="187" t="s">
        <v>1419</v>
      </c>
      <c r="D865" s="187" t="s">
        <v>148</v>
      </c>
      <c r="E865" s="188" t="s">
        <v>1420</v>
      </c>
      <c r="F865" s="189" t="s">
        <v>1421</v>
      </c>
      <c r="G865" s="190" t="s">
        <v>937</v>
      </c>
      <c r="H865" s="191">
        <v>1</v>
      </c>
      <c r="I865" s="192"/>
      <c r="J865" s="193">
        <f>ROUND(I865*H865,2)</f>
        <v>0</v>
      </c>
      <c r="K865" s="189" t="s">
        <v>312</v>
      </c>
      <c r="L865" s="40"/>
      <c r="M865" s="194" t="s">
        <v>1</v>
      </c>
      <c r="N865" s="195" t="s">
        <v>38</v>
      </c>
      <c r="O865" s="72"/>
      <c r="P865" s="196">
        <f>O865*H865</f>
        <v>0</v>
      </c>
      <c r="Q865" s="196">
        <v>0</v>
      </c>
      <c r="R865" s="196">
        <f>Q865*H865</f>
        <v>0</v>
      </c>
      <c r="S865" s="196">
        <v>0</v>
      </c>
      <c r="T865" s="197">
        <f>S865*H865</f>
        <v>0</v>
      </c>
      <c r="U865" s="35"/>
      <c r="V865" s="35"/>
      <c r="W865" s="35"/>
      <c r="X865" s="35"/>
      <c r="Y865" s="35"/>
      <c r="Z865" s="35"/>
      <c r="AA865" s="35"/>
      <c r="AB865" s="35"/>
      <c r="AC865" s="35"/>
      <c r="AD865" s="35"/>
      <c r="AE865" s="35"/>
      <c r="AR865" s="198" t="s">
        <v>199</v>
      </c>
      <c r="AT865" s="198" t="s">
        <v>148</v>
      </c>
      <c r="AU865" s="198" t="s">
        <v>83</v>
      </c>
      <c r="AY865" s="18" t="s">
        <v>146</v>
      </c>
      <c r="BE865" s="199">
        <f>IF(N865="základní",J865,0)</f>
        <v>0</v>
      </c>
      <c r="BF865" s="199">
        <f>IF(N865="snížená",J865,0)</f>
        <v>0</v>
      </c>
      <c r="BG865" s="199">
        <f>IF(N865="zákl. přenesená",J865,0)</f>
        <v>0</v>
      </c>
      <c r="BH865" s="199">
        <f>IF(N865="sníž. přenesená",J865,0)</f>
        <v>0</v>
      </c>
      <c r="BI865" s="199">
        <f>IF(N865="nulová",J865,0)</f>
        <v>0</v>
      </c>
      <c r="BJ865" s="18" t="s">
        <v>81</v>
      </c>
      <c r="BK865" s="199">
        <f>ROUND(I865*H865,2)</f>
        <v>0</v>
      </c>
      <c r="BL865" s="18" t="s">
        <v>199</v>
      </c>
      <c r="BM865" s="198" t="s">
        <v>1422</v>
      </c>
    </row>
    <row r="866" spans="1:65" s="2" customFormat="1" ht="11.25">
      <c r="A866" s="35"/>
      <c r="B866" s="36"/>
      <c r="C866" s="37"/>
      <c r="D866" s="200" t="s">
        <v>154</v>
      </c>
      <c r="E866" s="37"/>
      <c r="F866" s="201" t="s">
        <v>1421</v>
      </c>
      <c r="G866" s="37"/>
      <c r="H866" s="37"/>
      <c r="I866" s="202"/>
      <c r="J866" s="37"/>
      <c r="K866" s="37"/>
      <c r="L866" s="40"/>
      <c r="M866" s="203"/>
      <c r="N866" s="204"/>
      <c r="O866" s="72"/>
      <c r="P866" s="72"/>
      <c r="Q866" s="72"/>
      <c r="R866" s="72"/>
      <c r="S866" s="72"/>
      <c r="T866" s="73"/>
      <c r="U866" s="35"/>
      <c r="V866" s="35"/>
      <c r="W866" s="35"/>
      <c r="X866" s="35"/>
      <c r="Y866" s="35"/>
      <c r="Z866" s="35"/>
      <c r="AA866" s="35"/>
      <c r="AB866" s="35"/>
      <c r="AC866" s="35"/>
      <c r="AD866" s="35"/>
      <c r="AE866" s="35"/>
      <c r="AT866" s="18" t="s">
        <v>154</v>
      </c>
      <c r="AU866" s="18" t="s">
        <v>83</v>
      </c>
    </row>
    <row r="867" spans="1:65" s="12" customFormat="1" ht="22.9" customHeight="1">
      <c r="B867" s="171"/>
      <c r="C867" s="172"/>
      <c r="D867" s="173" t="s">
        <v>72</v>
      </c>
      <c r="E867" s="185" t="s">
        <v>1423</v>
      </c>
      <c r="F867" s="185" t="s">
        <v>1424</v>
      </c>
      <c r="G867" s="172"/>
      <c r="H867" s="172"/>
      <c r="I867" s="175"/>
      <c r="J867" s="186">
        <f>BK867</f>
        <v>0</v>
      </c>
      <c r="K867" s="172"/>
      <c r="L867" s="177"/>
      <c r="M867" s="178"/>
      <c r="N867" s="179"/>
      <c r="O867" s="179"/>
      <c r="P867" s="180">
        <f>SUM(P868:P879)</f>
        <v>0</v>
      </c>
      <c r="Q867" s="179"/>
      <c r="R867" s="180">
        <f>SUM(R868:R879)</f>
        <v>0</v>
      </c>
      <c r="S867" s="179"/>
      <c r="T867" s="181">
        <f>SUM(T868:T879)</f>
        <v>0</v>
      </c>
      <c r="AR867" s="182" t="s">
        <v>83</v>
      </c>
      <c r="AT867" s="183" t="s">
        <v>72</v>
      </c>
      <c r="AU867" s="183" t="s">
        <v>81</v>
      </c>
      <c r="AY867" s="182" t="s">
        <v>146</v>
      </c>
      <c r="BK867" s="184">
        <f>SUM(BK868:BK879)</f>
        <v>0</v>
      </c>
    </row>
    <row r="868" spans="1:65" s="2" customFormat="1" ht="24.2" customHeight="1">
      <c r="A868" s="35"/>
      <c r="B868" s="36"/>
      <c r="C868" s="187" t="s">
        <v>987</v>
      </c>
      <c r="D868" s="187" t="s">
        <v>148</v>
      </c>
      <c r="E868" s="188" t="s">
        <v>1425</v>
      </c>
      <c r="F868" s="189" t="s">
        <v>1426</v>
      </c>
      <c r="G868" s="190" t="s">
        <v>170</v>
      </c>
      <c r="H868" s="191">
        <v>26.03</v>
      </c>
      <c r="I868" s="192"/>
      <c r="J868" s="193">
        <f>ROUND(I868*H868,2)</f>
        <v>0</v>
      </c>
      <c r="K868" s="189" t="s">
        <v>152</v>
      </c>
      <c r="L868" s="40"/>
      <c r="M868" s="194" t="s">
        <v>1</v>
      </c>
      <c r="N868" s="195" t="s">
        <v>38</v>
      </c>
      <c r="O868" s="72"/>
      <c r="P868" s="196">
        <f>O868*H868</f>
        <v>0</v>
      </c>
      <c r="Q868" s="196">
        <v>0</v>
      </c>
      <c r="R868" s="196">
        <f>Q868*H868</f>
        <v>0</v>
      </c>
      <c r="S868" s="196">
        <v>0</v>
      </c>
      <c r="T868" s="197">
        <f>S868*H868</f>
        <v>0</v>
      </c>
      <c r="U868" s="35"/>
      <c r="V868" s="35"/>
      <c r="W868" s="35"/>
      <c r="X868" s="35"/>
      <c r="Y868" s="35"/>
      <c r="Z868" s="35"/>
      <c r="AA868" s="35"/>
      <c r="AB868" s="35"/>
      <c r="AC868" s="35"/>
      <c r="AD868" s="35"/>
      <c r="AE868" s="35"/>
      <c r="AR868" s="198" t="s">
        <v>199</v>
      </c>
      <c r="AT868" s="198" t="s">
        <v>148</v>
      </c>
      <c r="AU868" s="198" t="s">
        <v>83</v>
      </c>
      <c r="AY868" s="18" t="s">
        <v>146</v>
      </c>
      <c r="BE868" s="199">
        <f>IF(N868="základní",J868,0)</f>
        <v>0</v>
      </c>
      <c r="BF868" s="199">
        <f>IF(N868="snížená",J868,0)</f>
        <v>0</v>
      </c>
      <c r="BG868" s="199">
        <f>IF(N868="zákl. přenesená",J868,0)</f>
        <v>0</v>
      </c>
      <c r="BH868" s="199">
        <f>IF(N868="sníž. přenesená",J868,0)</f>
        <v>0</v>
      </c>
      <c r="BI868" s="199">
        <f>IF(N868="nulová",J868,0)</f>
        <v>0</v>
      </c>
      <c r="BJ868" s="18" t="s">
        <v>81</v>
      </c>
      <c r="BK868" s="199">
        <f>ROUND(I868*H868,2)</f>
        <v>0</v>
      </c>
      <c r="BL868" s="18" t="s">
        <v>199</v>
      </c>
      <c r="BM868" s="198" t="s">
        <v>1427</v>
      </c>
    </row>
    <row r="869" spans="1:65" s="2" customFormat="1" ht="19.5">
      <c r="A869" s="35"/>
      <c r="B869" s="36"/>
      <c r="C869" s="37"/>
      <c r="D869" s="200" t="s">
        <v>154</v>
      </c>
      <c r="E869" s="37"/>
      <c r="F869" s="201" t="s">
        <v>1426</v>
      </c>
      <c r="G869" s="37"/>
      <c r="H869" s="37"/>
      <c r="I869" s="202"/>
      <c r="J869" s="37"/>
      <c r="K869" s="37"/>
      <c r="L869" s="40"/>
      <c r="M869" s="203"/>
      <c r="N869" s="204"/>
      <c r="O869" s="72"/>
      <c r="P869" s="72"/>
      <c r="Q869" s="72"/>
      <c r="R869" s="72"/>
      <c r="S869" s="72"/>
      <c r="T869" s="73"/>
      <c r="U869" s="35"/>
      <c r="V869" s="35"/>
      <c r="W869" s="35"/>
      <c r="X869" s="35"/>
      <c r="Y869" s="35"/>
      <c r="Z869" s="35"/>
      <c r="AA869" s="35"/>
      <c r="AB869" s="35"/>
      <c r="AC869" s="35"/>
      <c r="AD869" s="35"/>
      <c r="AE869" s="35"/>
      <c r="AT869" s="18" t="s">
        <v>154</v>
      </c>
      <c r="AU869" s="18" t="s">
        <v>83</v>
      </c>
    </row>
    <row r="870" spans="1:65" s="2" customFormat="1" ht="11.25">
      <c r="A870" s="35"/>
      <c r="B870" s="36"/>
      <c r="C870" s="37"/>
      <c r="D870" s="205" t="s">
        <v>155</v>
      </c>
      <c r="E870" s="37"/>
      <c r="F870" s="206" t="s">
        <v>1428</v>
      </c>
      <c r="G870" s="37"/>
      <c r="H870" s="37"/>
      <c r="I870" s="202"/>
      <c r="J870" s="37"/>
      <c r="K870" s="37"/>
      <c r="L870" s="40"/>
      <c r="M870" s="203"/>
      <c r="N870" s="204"/>
      <c r="O870" s="72"/>
      <c r="P870" s="72"/>
      <c r="Q870" s="72"/>
      <c r="R870" s="72"/>
      <c r="S870" s="72"/>
      <c r="T870" s="73"/>
      <c r="U870" s="35"/>
      <c r="V870" s="35"/>
      <c r="W870" s="35"/>
      <c r="X870" s="35"/>
      <c r="Y870" s="35"/>
      <c r="Z870" s="35"/>
      <c r="AA870" s="35"/>
      <c r="AB870" s="35"/>
      <c r="AC870" s="35"/>
      <c r="AD870" s="35"/>
      <c r="AE870" s="35"/>
      <c r="AT870" s="18" t="s">
        <v>155</v>
      </c>
      <c r="AU870" s="18" t="s">
        <v>83</v>
      </c>
    </row>
    <row r="871" spans="1:65" s="2" customFormat="1" ht="21.75" customHeight="1">
      <c r="A871" s="35"/>
      <c r="B871" s="36"/>
      <c r="C871" s="187" t="s">
        <v>1429</v>
      </c>
      <c r="D871" s="187" t="s">
        <v>148</v>
      </c>
      <c r="E871" s="188" t="s">
        <v>1430</v>
      </c>
      <c r="F871" s="189" t="s">
        <v>1431</v>
      </c>
      <c r="G871" s="190" t="s">
        <v>320</v>
      </c>
      <c r="H871" s="191">
        <v>3.988</v>
      </c>
      <c r="I871" s="192"/>
      <c r="J871" s="193">
        <f>ROUND(I871*H871,2)</f>
        <v>0</v>
      </c>
      <c r="K871" s="189" t="s">
        <v>152</v>
      </c>
      <c r="L871" s="40"/>
      <c r="M871" s="194" t="s">
        <v>1</v>
      </c>
      <c r="N871" s="195" t="s">
        <v>38</v>
      </c>
      <c r="O871" s="72"/>
      <c r="P871" s="196">
        <f>O871*H871</f>
        <v>0</v>
      </c>
      <c r="Q871" s="196">
        <v>0</v>
      </c>
      <c r="R871" s="196">
        <f>Q871*H871</f>
        <v>0</v>
      </c>
      <c r="S871" s="196">
        <v>0</v>
      </c>
      <c r="T871" s="197">
        <f>S871*H871</f>
        <v>0</v>
      </c>
      <c r="U871" s="35"/>
      <c r="V871" s="35"/>
      <c r="W871" s="35"/>
      <c r="X871" s="35"/>
      <c r="Y871" s="35"/>
      <c r="Z871" s="35"/>
      <c r="AA871" s="35"/>
      <c r="AB871" s="35"/>
      <c r="AC871" s="35"/>
      <c r="AD871" s="35"/>
      <c r="AE871" s="35"/>
      <c r="AR871" s="198" t="s">
        <v>199</v>
      </c>
      <c r="AT871" s="198" t="s">
        <v>148</v>
      </c>
      <c r="AU871" s="198" t="s">
        <v>83</v>
      </c>
      <c r="AY871" s="18" t="s">
        <v>146</v>
      </c>
      <c r="BE871" s="199">
        <f>IF(N871="základní",J871,0)</f>
        <v>0</v>
      </c>
      <c r="BF871" s="199">
        <f>IF(N871="snížená",J871,0)</f>
        <v>0</v>
      </c>
      <c r="BG871" s="199">
        <f>IF(N871="zákl. přenesená",J871,0)</f>
        <v>0</v>
      </c>
      <c r="BH871" s="199">
        <f>IF(N871="sníž. přenesená",J871,0)</f>
        <v>0</v>
      </c>
      <c r="BI871" s="199">
        <f>IF(N871="nulová",J871,0)</f>
        <v>0</v>
      </c>
      <c r="BJ871" s="18" t="s">
        <v>81</v>
      </c>
      <c r="BK871" s="199">
        <f>ROUND(I871*H871,2)</f>
        <v>0</v>
      </c>
      <c r="BL871" s="18" t="s">
        <v>199</v>
      </c>
      <c r="BM871" s="198" t="s">
        <v>1432</v>
      </c>
    </row>
    <row r="872" spans="1:65" s="2" customFormat="1" ht="11.25">
      <c r="A872" s="35"/>
      <c r="B872" s="36"/>
      <c r="C872" s="37"/>
      <c r="D872" s="200" t="s">
        <v>154</v>
      </c>
      <c r="E872" s="37"/>
      <c r="F872" s="201" t="s">
        <v>1431</v>
      </c>
      <c r="G872" s="37"/>
      <c r="H872" s="37"/>
      <c r="I872" s="202"/>
      <c r="J872" s="37"/>
      <c r="K872" s="37"/>
      <c r="L872" s="40"/>
      <c r="M872" s="203"/>
      <c r="N872" s="204"/>
      <c r="O872" s="72"/>
      <c r="P872" s="72"/>
      <c r="Q872" s="72"/>
      <c r="R872" s="72"/>
      <c r="S872" s="72"/>
      <c r="T872" s="73"/>
      <c r="U872" s="35"/>
      <c r="V872" s="35"/>
      <c r="W872" s="35"/>
      <c r="X872" s="35"/>
      <c r="Y872" s="35"/>
      <c r="Z872" s="35"/>
      <c r="AA872" s="35"/>
      <c r="AB872" s="35"/>
      <c r="AC872" s="35"/>
      <c r="AD872" s="35"/>
      <c r="AE872" s="35"/>
      <c r="AT872" s="18" t="s">
        <v>154</v>
      </c>
      <c r="AU872" s="18" t="s">
        <v>83</v>
      </c>
    </row>
    <row r="873" spans="1:65" s="2" customFormat="1" ht="11.25">
      <c r="A873" s="35"/>
      <c r="B873" s="36"/>
      <c r="C873" s="37"/>
      <c r="D873" s="205" t="s">
        <v>155</v>
      </c>
      <c r="E873" s="37"/>
      <c r="F873" s="206" t="s">
        <v>1433</v>
      </c>
      <c r="G873" s="37"/>
      <c r="H873" s="37"/>
      <c r="I873" s="202"/>
      <c r="J873" s="37"/>
      <c r="K873" s="37"/>
      <c r="L873" s="40"/>
      <c r="M873" s="203"/>
      <c r="N873" s="204"/>
      <c r="O873" s="72"/>
      <c r="P873" s="72"/>
      <c r="Q873" s="72"/>
      <c r="R873" s="72"/>
      <c r="S873" s="72"/>
      <c r="T873" s="73"/>
      <c r="U873" s="35"/>
      <c r="V873" s="35"/>
      <c r="W873" s="35"/>
      <c r="X873" s="35"/>
      <c r="Y873" s="35"/>
      <c r="Z873" s="35"/>
      <c r="AA873" s="35"/>
      <c r="AB873" s="35"/>
      <c r="AC873" s="35"/>
      <c r="AD873" s="35"/>
      <c r="AE873" s="35"/>
      <c r="AT873" s="18" t="s">
        <v>155</v>
      </c>
      <c r="AU873" s="18" t="s">
        <v>83</v>
      </c>
    </row>
    <row r="874" spans="1:65" s="13" customFormat="1" ht="11.25">
      <c r="B874" s="207"/>
      <c r="C874" s="208"/>
      <c r="D874" s="200" t="s">
        <v>157</v>
      </c>
      <c r="E874" s="209" t="s">
        <v>1</v>
      </c>
      <c r="F874" s="210" t="s">
        <v>1434</v>
      </c>
      <c r="G874" s="208"/>
      <c r="H874" s="209" t="s">
        <v>1</v>
      </c>
      <c r="I874" s="211"/>
      <c r="J874" s="208"/>
      <c r="K874" s="208"/>
      <c r="L874" s="212"/>
      <c r="M874" s="213"/>
      <c r="N874" s="214"/>
      <c r="O874" s="214"/>
      <c r="P874" s="214"/>
      <c r="Q874" s="214"/>
      <c r="R874" s="214"/>
      <c r="S874" s="214"/>
      <c r="T874" s="215"/>
      <c r="AT874" s="216" t="s">
        <v>157</v>
      </c>
      <c r="AU874" s="216" t="s">
        <v>83</v>
      </c>
      <c r="AV874" s="13" t="s">
        <v>81</v>
      </c>
      <c r="AW874" s="13" t="s">
        <v>30</v>
      </c>
      <c r="AX874" s="13" t="s">
        <v>73</v>
      </c>
      <c r="AY874" s="216" t="s">
        <v>146</v>
      </c>
    </row>
    <row r="875" spans="1:65" s="14" customFormat="1" ht="11.25">
      <c r="B875" s="217"/>
      <c r="C875" s="218"/>
      <c r="D875" s="200" t="s">
        <v>157</v>
      </c>
      <c r="E875" s="219" t="s">
        <v>1</v>
      </c>
      <c r="F875" s="220" t="s">
        <v>1435</v>
      </c>
      <c r="G875" s="218"/>
      <c r="H875" s="221">
        <v>3.988</v>
      </c>
      <c r="I875" s="222"/>
      <c r="J875" s="218"/>
      <c r="K875" s="218"/>
      <c r="L875" s="223"/>
      <c r="M875" s="224"/>
      <c r="N875" s="225"/>
      <c r="O875" s="225"/>
      <c r="P875" s="225"/>
      <c r="Q875" s="225"/>
      <c r="R875" s="225"/>
      <c r="S875" s="225"/>
      <c r="T875" s="226"/>
      <c r="AT875" s="227" t="s">
        <v>157</v>
      </c>
      <c r="AU875" s="227" t="s">
        <v>83</v>
      </c>
      <c r="AV875" s="14" t="s">
        <v>83</v>
      </c>
      <c r="AW875" s="14" t="s">
        <v>30</v>
      </c>
      <c r="AX875" s="14" t="s">
        <v>73</v>
      </c>
      <c r="AY875" s="227" t="s">
        <v>146</v>
      </c>
    </row>
    <row r="876" spans="1:65" s="15" customFormat="1" ht="11.25">
      <c r="B876" s="228"/>
      <c r="C876" s="229"/>
      <c r="D876" s="200" t="s">
        <v>157</v>
      </c>
      <c r="E876" s="230" t="s">
        <v>1</v>
      </c>
      <c r="F876" s="231" t="s">
        <v>160</v>
      </c>
      <c r="G876" s="229"/>
      <c r="H876" s="232">
        <v>3.988</v>
      </c>
      <c r="I876" s="233"/>
      <c r="J876" s="229"/>
      <c r="K876" s="229"/>
      <c r="L876" s="234"/>
      <c r="M876" s="235"/>
      <c r="N876" s="236"/>
      <c r="O876" s="236"/>
      <c r="P876" s="236"/>
      <c r="Q876" s="236"/>
      <c r="R876" s="236"/>
      <c r="S876" s="236"/>
      <c r="T876" s="237"/>
      <c r="AT876" s="238" t="s">
        <v>157</v>
      </c>
      <c r="AU876" s="238" t="s">
        <v>83</v>
      </c>
      <c r="AV876" s="15" t="s">
        <v>153</v>
      </c>
      <c r="AW876" s="15" t="s">
        <v>30</v>
      </c>
      <c r="AX876" s="15" t="s">
        <v>81</v>
      </c>
      <c r="AY876" s="238" t="s">
        <v>146</v>
      </c>
    </row>
    <row r="877" spans="1:65" s="2" customFormat="1" ht="24.2" customHeight="1">
      <c r="A877" s="35"/>
      <c r="B877" s="36"/>
      <c r="C877" s="187" t="s">
        <v>991</v>
      </c>
      <c r="D877" s="187" t="s">
        <v>148</v>
      </c>
      <c r="E877" s="188" t="s">
        <v>1436</v>
      </c>
      <c r="F877" s="189" t="s">
        <v>1437</v>
      </c>
      <c r="G877" s="190" t="s">
        <v>860</v>
      </c>
      <c r="H877" s="253"/>
      <c r="I877" s="192"/>
      <c r="J877" s="193">
        <f>ROUND(I877*H877,2)</f>
        <v>0</v>
      </c>
      <c r="K877" s="189" t="s">
        <v>152</v>
      </c>
      <c r="L877" s="40"/>
      <c r="M877" s="194" t="s">
        <v>1</v>
      </c>
      <c r="N877" s="195" t="s">
        <v>38</v>
      </c>
      <c r="O877" s="72"/>
      <c r="P877" s="196">
        <f>O877*H877</f>
        <v>0</v>
      </c>
      <c r="Q877" s="196">
        <v>0</v>
      </c>
      <c r="R877" s="196">
        <f>Q877*H877</f>
        <v>0</v>
      </c>
      <c r="S877" s="196">
        <v>0</v>
      </c>
      <c r="T877" s="197">
        <f>S877*H877</f>
        <v>0</v>
      </c>
      <c r="U877" s="35"/>
      <c r="V877" s="35"/>
      <c r="W877" s="35"/>
      <c r="X877" s="35"/>
      <c r="Y877" s="35"/>
      <c r="Z877" s="35"/>
      <c r="AA877" s="35"/>
      <c r="AB877" s="35"/>
      <c r="AC877" s="35"/>
      <c r="AD877" s="35"/>
      <c r="AE877" s="35"/>
      <c r="AR877" s="198" t="s">
        <v>199</v>
      </c>
      <c r="AT877" s="198" t="s">
        <v>148</v>
      </c>
      <c r="AU877" s="198" t="s">
        <v>83</v>
      </c>
      <c r="AY877" s="18" t="s">
        <v>146</v>
      </c>
      <c r="BE877" s="199">
        <f>IF(N877="základní",J877,0)</f>
        <v>0</v>
      </c>
      <c r="BF877" s="199">
        <f>IF(N877="snížená",J877,0)</f>
        <v>0</v>
      </c>
      <c r="BG877" s="199">
        <f>IF(N877="zákl. přenesená",J877,0)</f>
        <v>0</v>
      </c>
      <c r="BH877" s="199">
        <f>IF(N877="sníž. přenesená",J877,0)</f>
        <v>0</v>
      </c>
      <c r="BI877" s="199">
        <f>IF(N877="nulová",J877,0)</f>
        <v>0</v>
      </c>
      <c r="BJ877" s="18" t="s">
        <v>81</v>
      </c>
      <c r="BK877" s="199">
        <f>ROUND(I877*H877,2)</f>
        <v>0</v>
      </c>
      <c r="BL877" s="18" t="s">
        <v>199</v>
      </c>
      <c r="BM877" s="198" t="s">
        <v>1438</v>
      </c>
    </row>
    <row r="878" spans="1:65" s="2" customFormat="1" ht="19.5">
      <c r="A878" s="35"/>
      <c r="B878" s="36"/>
      <c r="C878" s="37"/>
      <c r="D878" s="200" t="s">
        <v>154</v>
      </c>
      <c r="E878" s="37"/>
      <c r="F878" s="201" t="s">
        <v>1437</v>
      </c>
      <c r="G878" s="37"/>
      <c r="H878" s="37"/>
      <c r="I878" s="202"/>
      <c r="J878" s="37"/>
      <c r="K878" s="37"/>
      <c r="L878" s="40"/>
      <c r="M878" s="203"/>
      <c r="N878" s="204"/>
      <c r="O878" s="72"/>
      <c r="P878" s="72"/>
      <c r="Q878" s="72"/>
      <c r="R878" s="72"/>
      <c r="S878" s="72"/>
      <c r="T878" s="73"/>
      <c r="U878" s="35"/>
      <c r="V878" s="35"/>
      <c r="W878" s="35"/>
      <c r="X878" s="35"/>
      <c r="Y878" s="35"/>
      <c r="Z878" s="35"/>
      <c r="AA878" s="35"/>
      <c r="AB878" s="35"/>
      <c r="AC878" s="35"/>
      <c r="AD878" s="35"/>
      <c r="AE878" s="35"/>
      <c r="AT878" s="18" t="s">
        <v>154</v>
      </c>
      <c r="AU878" s="18" t="s">
        <v>83</v>
      </c>
    </row>
    <row r="879" spans="1:65" s="2" customFormat="1" ht="11.25">
      <c r="A879" s="35"/>
      <c r="B879" s="36"/>
      <c r="C879" s="37"/>
      <c r="D879" s="205" t="s">
        <v>155</v>
      </c>
      <c r="E879" s="37"/>
      <c r="F879" s="206" t="s">
        <v>1439</v>
      </c>
      <c r="G879" s="37"/>
      <c r="H879" s="37"/>
      <c r="I879" s="202"/>
      <c r="J879" s="37"/>
      <c r="K879" s="37"/>
      <c r="L879" s="40"/>
      <c r="M879" s="203"/>
      <c r="N879" s="204"/>
      <c r="O879" s="72"/>
      <c r="P879" s="72"/>
      <c r="Q879" s="72"/>
      <c r="R879" s="72"/>
      <c r="S879" s="72"/>
      <c r="T879" s="73"/>
      <c r="U879" s="35"/>
      <c r="V879" s="35"/>
      <c r="W879" s="35"/>
      <c r="X879" s="35"/>
      <c r="Y879" s="35"/>
      <c r="Z879" s="35"/>
      <c r="AA879" s="35"/>
      <c r="AB879" s="35"/>
      <c r="AC879" s="35"/>
      <c r="AD879" s="35"/>
      <c r="AE879" s="35"/>
      <c r="AT879" s="18" t="s">
        <v>155</v>
      </c>
      <c r="AU879" s="18" t="s">
        <v>83</v>
      </c>
    </row>
    <row r="880" spans="1:65" s="12" customFormat="1" ht="22.9" customHeight="1">
      <c r="B880" s="171"/>
      <c r="C880" s="172"/>
      <c r="D880" s="173" t="s">
        <v>72</v>
      </c>
      <c r="E880" s="185" t="s">
        <v>1440</v>
      </c>
      <c r="F880" s="185" t="s">
        <v>1441</v>
      </c>
      <c r="G880" s="172"/>
      <c r="H880" s="172"/>
      <c r="I880" s="175"/>
      <c r="J880" s="186">
        <f>BK880</f>
        <v>0</v>
      </c>
      <c r="K880" s="172"/>
      <c r="L880" s="177"/>
      <c r="M880" s="178"/>
      <c r="N880" s="179"/>
      <c r="O880" s="179"/>
      <c r="P880" s="180">
        <f>SUM(P881:P925)</f>
        <v>0</v>
      </c>
      <c r="Q880" s="179"/>
      <c r="R880" s="180">
        <f>SUM(R881:R925)</f>
        <v>0</v>
      </c>
      <c r="S880" s="179"/>
      <c r="T880" s="181">
        <f>SUM(T881:T925)</f>
        <v>0</v>
      </c>
      <c r="AR880" s="182" t="s">
        <v>83</v>
      </c>
      <c r="AT880" s="183" t="s">
        <v>72</v>
      </c>
      <c r="AU880" s="183" t="s">
        <v>81</v>
      </c>
      <c r="AY880" s="182" t="s">
        <v>146</v>
      </c>
      <c r="BK880" s="184">
        <f>SUM(BK881:BK925)</f>
        <v>0</v>
      </c>
    </row>
    <row r="881" spans="1:65" s="2" customFormat="1" ht="24.2" customHeight="1">
      <c r="A881" s="35"/>
      <c r="B881" s="36"/>
      <c r="C881" s="187" t="s">
        <v>1442</v>
      </c>
      <c r="D881" s="187" t="s">
        <v>148</v>
      </c>
      <c r="E881" s="188" t="s">
        <v>1443</v>
      </c>
      <c r="F881" s="189" t="s">
        <v>1444</v>
      </c>
      <c r="G881" s="190" t="s">
        <v>327</v>
      </c>
      <c r="H881" s="191">
        <v>2</v>
      </c>
      <c r="I881" s="192"/>
      <c r="J881" s="193">
        <f>ROUND(I881*H881,2)</f>
        <v>0</v>
      </c>
      <c r="K881" s="189" t="s">
        <v>152</v>
      </c>
      <c r="L881" s="40"/>
      <c r="M881" s="194" t="s">
        <v>1</v>
      </c>
      <c r="N881" s="195" t="s">
        <v>38</v>
      </c>
      <c r="O881" s="72"/>
      <c r="P881" s="196">
        <f>O881*H881</f>
        <v>0</v>
      </c>
      <c r="Q881" s="196">
        <v>0</v>
      </c>
      <c r="R881" s="196">
        <f>Q881*H881</f>
        <v>0</v>
      </c>
      <c r="S881" s="196">
        <v>0</v>
      </c>
      <c r="T881" s="197">
        <f>S881*H881</f>
        <v>0</v>
      </c>
      <c r="U881" s="35"/>
      <c r="V881" s="35"/>
      <c r="W881" s="35"/>
      <c r="X881" s="35"/>
      <c r="Y881" s="35"/>
      <c r="Z881" s="35"/>
      <c r="AA881" s="35"/>
      <c r="AB881" s="35"/>
      <c r="AC881" s="35"/>
      <c r="AD881" s="35"/>
      <c r="AE881" s="35"/>
      <c r="AR881" s="198" t="s">
        <v>199</v>
      </c>
      <c r="AT881" s="198" t="s">
        <v>148</v>
      </c>
      <c r="AU881" s="198" t="s">
        <v>83</v>
      </c>
      <c r="AY881" s="18" t="s">
        <v>146</v>
      </c>
      <c r="BE881" s="199">
        <f>IF(N881="základní",J881,0)</f>
        <v>0</v>
      </c>
      <c r="BF881" s="199">
        <f>IF(N881="snížená",J881,0)</f>
        <v>0</v>
      </c>
      <c r="BG881" s="199">
        <f>IF(N881="zákl. přenesená",J881,0)</f>
        <v>0</v>
      </c>
      <c r="BH881" s="199">
        <f>IF(N881="sníž. přenesená",J881,0)</f>
        <v>0</v>
      </c>
      <c r="BI881" s="199">
        <f>IF(N881="nulová",J881,0)</f>
        <v>0</v>
      </c>
      <c r="BJ881" s="18" t="s">
        <v>81</v>
      </c>
      <c r="BK881" s="199">
        <f>ROUND(I881*H881,2)</f>
        <v>0</v>
      </c>
      <c r="BL881" s="18" t="s">
        <v>199</v>
      </c>
      <c r="BM881" s="198" t="s">
        <v>1445</v>
      </c>
    </row>
    <row r="882" spans="1:65" s="2" customFormat="1" ht="19.5">
      <c r="A882" s="35"/>
      <c r="B882" s="36"/>
      <c r="C882" s="37"/>
      <c r="D882" s="200" t="s">
        <v>154</v>
      </c>
      <c r="E882" s="37"/>
      <c r="F882" s="201" t="s">
        <v>1444</v>
      </c>
      <c r="G882" s="37"/>
      <c r="H882" s="37"/>
      <c r="I882" s="202"/>
      <c r="J882" s="37"/>
      <c r="K882" s="37"/>
      <c r="L882" s="40"/>
      <c r="M882" s="203"/>
      <c r="N882" s="204"/>
      <c r="O882" s="72"/>
      <c r="P882" s="72"/>
      <c r="Q882" s="72"/>
      <c r="R882" s="72"/>
      <c r="S882" s="72"/>
      <c r="T882" s="73"/>
      <c r="U882" s="35"/>
      <c r="V882" s="35"/>
      <c r="W882" s="35"/>
      <c r="X882" s="35"/>
      <c r="Y882" s="35"/>
      <c r="Z882" s="35"/>
      <c r="AA882" s="35"/>
      <c r="AB882" s="35"/>
      <c r="AC882" s="35"/>
      <c r="AD882" s="35"/>
      <c r="AE882" s="35"/>
      <c r="AT882" s="18" t="s">
        <v>154</v>
      </c>
      <c r="AU882" s="18" t="s">
        <v>83</v>
      </c>
    </row>
    <row r="883" spans="1:65" s="2" customFormat="1" ht="11.25">
      <c r="A883" s="35"/>
      <c r="B883" s="36"/>
      <c r="C883" s="37"/>
      <c r="D883" s="205" t="s">
        <v>155</v>
      </c>
      <c r="E883" s="37"/>
      <c r="F883" s="206" t="s">
        <v>1446</v>
      </c>
      <c r="G883" s="37"/>
      <c r="H883" s="37"/>
      <c r="I883" s="202"/>
      <c r="J883" s="37"/>
      <c r="K883" s="37"/>
      <c r="L883" s="40"/>
      <c r="M883" s="203"/>
      <c r="N883" s="204"/>
      <c r="O883" s="72"/>
      <c r="P883" s="72"/>
      <c r="Q883" s="72"/>
      <c r="R883" s="72"/>
      <c r="S883" s="72"/>
      <c r="T883" s="73"/>
      <c r="U883" s="35"/>
      <c r="V883" s="35"/>
      <c r="W883" s="35"/>
      <c r="X883" s="35"/>
      <c r="Y883" s="35"/>
      <c r="Z883" s="35"/>
      <c r="AA883" s="35"/>
      <c r="AB883" s="35"/>
      <c r="AC883" s="35"/>
      <c r="AD883" s="35"/>
      <c r="AE883" s="35"/>
      <c r="AT883" s="18" t="s">
        <v>155</v>
      </c>
      <c r="AU883" s="18" t="s">
        <v>83</v>
      </c>
    </row>
    <row r="884" spans="1:65" s="2" customFormat="1" ht="24.2" customHeight="1">
      <c r="A884" s="35"/>
      <c r="B884" s="36"/>
      <c r="C884" s="187" t="s">
        <v>994</v>
      </c>
      <c r="D884" s="187" t="s">
        <v>148</v>
      </c>
      <c r="E884" s="188" t="s">
        <v>1447</v>
      </c>
      <c r="F884" s="189" t="s">
        <v>1448</v>
      </c>
      <c r="G884" s="190" t="s">
        <v>327</v>
      </c>
      <c r="H884" s="191">
        <v>2</v>
      </c>
      <c r="I884" s="192"/>
      <c r="J884" s="193">
        <f>ROUND(I884*H884,2)</f>
        <v>0</v>
      </c>
      <c r="K884" s="189" t="s">
        <v>152</v>
      </c>
      <c r="L884" s="40"/>
      <c r="M884" s="194" t="s">
        <v>1</v>
      </c>
      <c r="N884" s="195" t="s">
        <v>38</v>
      </c>
      <c r="O884" s="72"/>
      <c r="P884" s="196">
        <f>O884*H884</f>
        <v>0</v>
      </c>
      <c r="Q884" s="196">
        <v>0</v>
      </c>
      <c r="R884" s="196">
        <f>Q884*H884</f>
        <v>0</v>
      </c>
      <c r="S884" s="196">
        <v>0</v>
      </c>
      <c r="T884" s="197">
        <f>S884*H884</f>
        <v>0</v>
      </c>
      <c r="U884" s="35"/>
      <c r="V884" s="35"/>
      <c r="W884" s="35"/>
      <c r="X884" s="35"/>
      <c r="Y884" s="35"/>
      <c r="Z884" s="35"/>
      <c r="AA884" s="35"/>
      <c r="AB884" s="35"/>
      <c r="AC884" s="35"/>
      <c r="AD884" s="35"/>
      <c r="AE884" s="35"/>
      <c r="AR884" s="198" t="s">
        <v>199</v>
      </c>
      <c r="AT884" s="198" t="s">
        <v>148</v>
      </c>
      <c r="AU884" s="198" t="s">
        <v>83</v>
      </c>
      <c r="AY884" s="18" t="s">
        <v>146</v>
      </c>
      <c r="BE884" s="199">
        <f>IF(N884="základní",J884,0)</f>
        <v>0</v>
      </c>
      <c r="BF884" s="199">
        <f>IF(N884="snížená",J884,0)</f>
        <v>0</v>
      </c>
      <c r="BG884" s="199">
        <f>IF(N884="zákl. přenesená",J884,0)</f>
        <v>0</v>
      </c>
      <c r="BH884" s="199">
        <f>IF(N884="sníž. přenesená",J884,0)</f>
        <v>0</v>
      </c>
      <c r="BI884" s="199">
        <f>IF(N884="nulová",J884,0)</f>
        <v>0</v>
      </c>
      <c r="BJ884" s="18" t="s">
        <v>81</v>
      </c>
      <c r="BK884" s="199">
        <f>ROUND(I884*H884,2)</f>
        <v>0</v>
      </c>
      <c r="BL884" s="18" t="s">
        <v>199</v>
      </c>
      <c r="BM884" s="198" t="s">
        <v>1449</v>
      </c>
    </row>
    <row r="885" spans="1:65" s="2" customFormat="1" ht="19.5">
      <c r="A885" s="35"/>
      <c r="B885" s="36"/>
      <c r="C885" s="37"/>
      <c r="D885" s="200" t="s">
        <v>154</v>
      </c>
      <c r="E885" s="37"/>
      <c r="F885" s="201" t="s">
        <v>1448</v>
      </c>
      <c r="G885" s="37"/>
      <c r="H885" s="37"/>
      <c r="I885" s="202"/>
      <c r="J885" s="37"/>
      <c r="K885" s="37"/>
      <c r="L885" s="40"/>
      <c r="M885" s="203"/>
      <c r="N885" s="204"/>
      <c r="O885" s="72"/>
      <c r="P885" s="72"/>
      <c r="Q885" s="72"/>
      <c r="R885" s="72"/>
      <c r="S885" s="72"/>
      <c r="T885" s="73"/>
      <c r="U885" s="35"/>
      <c r="V885" s="35"/>
      <c r="W885" s="35"/>
      <c r="X885" s="35"/>
      <c r="Y885" s="35"/>
      <c r="Z885" s="35"/>
      <c r="AA885" s="35"/>
      <c r="AB885" s="35"/>
      <c r="AC885" s="35"/>
      <c r="AD885" s="35"/>
      <c r="AE885" s="35"/>
      <c r="AT885" s="18" t="s">
        <v>154</v>
      </c>
      <c r="AU885" s="18" t="s">
        <v>83</v>
      </c>
    </row>
    <row r="886" spans="1:65" s="2" customFormat="1" ht="11.25">
      <c r="A886" s="35"/>
      <c r="B886" s="36"/>
      <c r="C886" s="37"/>
      <c r="D886" s="205" t="s">
        <v>155</v>
      </c>
      <c r="E886" s="37"/>
      <c r="F886" s="206" t="s">
        <v>1450</v>
      </c>
      <c r="G886" s="37"/>
      <c r="H886" s="37"/>
      <c r="I886" s="202"/>
      <c r="J886" s="37"/>
      <c r="K886" s="37"/>
      <c r="L886" s="40"/>
      <c r="M886" s="203"/>
      <c r="N886" s="204"/>
      <c r="O886" s="72"/>
      <c r="P886" s="72"/>
      <c r="Q886" s="72"/>
      <c r="R886" s="72"/>
      <c r="S886" s="72"/>
      <c r="T886" s="73"/>
      <c r="U886" s="35"/>
      <c r="V886" s="35"/>
      <c r="W886" s="35"/>
      <c r="X886" s="35"/>
      <c r="Y886" s="35"/>
      <c r="Z886" s="35"/>
      <c r="AA886" s="35"/>
      <c r="AB886" s="35"/>
      <c r="AC886" s="35"/>
      <c r="AD886" s="35"/>
      <c r="AE886" s="35"/>
      <c r="AT886" s="18" t="s">
        <v>155</v>
      </c>
      <c r="AU886" s="18" t="s">
        <v>83</v>
      </c>
    </row>
    <row r="887" spans="1:65" s="2" customFormat="1" ht="24.2" customHeight="1">
      <c r="A887" s="35"/>
      <c r="B887" s="36"/>
      <c r="C887" s="239" t="s">
        <v>1451</v>
      </c>
      <c r="D887" s="239" t="s">
        <v>161</v>
      </c>
      <c r="E887" s="240" t="s">
        <v>1452</v>
      </c>
      <c r="F887" s="241" t="s">
        <v>1453</v>
      </c>
      <c r="G887" s="242" t="s">
        <v>327</v>
      </c>
      <c r="H887" s="243">
        <v>2</v>
      </c>
      <c r="I887" s="244"/>
      <c r="J887" s="245">
        <f>ROUND(I887*H887,2)</f>
        <v>0</v>
      </c>
      <c r="K887" s="241" t="s">
        <v>152</v>
      </c>
      <c r="L887" s="246"/>
      <c r="M887" s="247" t="s">
        <v>1</v>
      </c>
      <c r="N887" s="248" t="s">
        <v>38</v>
      </c>
      <c r="O887" s="72"/>
      <c r="P887" s="196">
        <f>O887*H887</f>
        <v>0</v>
      </c>
      <c r="Q887" s="196">
        <v>0</v>
      </c>
      <c r="R887" s="196">
        <f>Q887*H887</f>
        <v>0</v>
      </c>
      <c r="S887" s="196">
        <v>0</v>
      </c>
      <c r="T887" s="197">
        <f>S887*H887</f>
        <v>0</v>
      </c>
      <c r="U887" s="35"/>
      <c r="V887" s="35"/>
      <c r="W887" s="35"/>
      <c r="X887" s="35"/>
      <c r="Y887" s="35"/>
      <c r="Z887" s="35"/>
      <c r="AA887" s="35"/>
      <c r="AB887" s="35"/>
      <c r="AC887" s="35"/>
      <c r="AD887" s="35"/>
      <c r="AE887" s="35"/>
      <c r="AR887" s="198" t="s">
        <v>281</v>
      </c>
      <c r="AT887" s="198" t="s">
        <v>161</v>
      </c>
      <c r="AU887" s="198" t="s">
        <v>83</v>
      </c>
      <c r="AY887" s="18" t="s">
        <v>146</v>
      </c>
      <c r="BE887" s="199">
        <f>IF(N887="základní",J887,0)</f>
        <v>0</v>
      </c>
      <c r="BF887" s="199">
        <f>IF(N887="snížená",J887,0)</f>
        <v>0</v>
      </c>
      <c r="BG887" s="199">
        <f>IF(N887="zákl. přenesená",J887,0)</f>
        <v>0</v>
      </c>
      <c r="BH887" s="199">
        <f>IF(N887="sníž. přenesená",J887,0)</f>
        <v>0</v>
      </c>
      <c r="BI887" s="199">
        <f>IF(N887="nulová",J887,0)</f>
        <v>0</v>
      </c>
      <c r="BJ887" s="18" t="s">
        <v>81</v>
      </c>
      <c r="BK887" s="199">
        <f>ROUND(I887*H887,2)</f>
        <v>0</v>
      </c>
      <c r="BL887" s="18" t="s">
        <v>199</v>
      </c>
      <c r="BM887" s="198" t="s">
        <v>1454</v>
      </c>
    </row>
    <row r="888" spans="1:65" s="2" customFormat="1" ht="19.5">
      <c r="A888" s="35"/>
      <c r="B888" s="36"/>
      <c r="C888" s="37"/>
      <c r="D888" s="200" t="s">
        <v>154</v>
      </c>
      <c r="E888" s="37"/>
      <c r="F888" s="201" t="s">
        <v>1453</v>
      </c>
      <c r="G888" s="37"/>
      <c r="H888" s="37"/>
      <c r="I888" s="202"/>
      <c r="J888" s="37"/>
      <c r="K888" s="37"/>
      <c r="L888" s="40"/>
      <c r="M888" s="203"/>
      <c r="N888" s="204"/>
      <c r="O888" s="72"/>
      <c r="P888" s="72"/>
      <c r="Q888" s="72"/>
      <c r="R888" s="72"/>
      <c r="S888" s="72"/>
      <c r="T888" s="73"/>
      <c r="U888" s="35"/>
      <c r="V888" s="35"/>
      <c r="W888" s="35"/>
      <c r="X888" s="35"/>
      <c r="Y888" s="35"/>
      <c r="Z888" s="35"/>
      <c r="AA888" s="35"/>
      <c r="AB888" s="35"/>
      <c r="AC888" s="35"/>
      <c r="AD888" s="35"/>
      <c r="AE888" s="35"/>
      <c r="AT888" s="18" t="s">
        <v>154</v>
      </c>
      <c r="AU888" s="18" t="s">
        <v>83</v>
      </c>
    </row>
    <row r="889" spans="1:65" s="2" customFormat="1" ht="21.75" customHeight="1">
      <c r="A889" s="35"/>
      <c r="B889" s="36"/>
      <c r="C889" s="187" t="s">
        <v>998</v>
      </c>
      <c r="D889" s="187" t="s">
        <v>148</v>
      </c>
      <c r="E889" s="188" t="s">
        <v>1455</v>
      </c>
      <c r="F889" s="189" t="s">
        <v>1456</v>
      </c>
      <c r="G889" s="190" t="s">
        <v>261</v>
      </c>
      <c r="H889" s="191">
        <v>2</v>
      </c>
      <c r="I889" s="192"/>
      <c r="J889" s="193">
        <f>ROUND(I889*H889,2)</f>
        <v>0</v>
      </c>
      <c r="K889" s="189" t="s">
        <v>1</v>
      </c>
      <c r="L889" s="40"/>
      <c r="M889" s="194" t="s">
        <v>1</v>
      </c>
      <c r="N889" s="195" t="s">
        <v>38</v>
      </c>
      <c r="O889" s="72"/>
      <c r="P889" s="196">
        <f>O889*H889</f>
        <v>0</v>
      </c>
      <c r="Q889" s="196">
        <v>0</v>
      </c>
      <c r="R889" s="196">
        <f>Q889*H889</f>
        <v>0</v>
      </c>
      <c r="S889" s="196">
        <v>0</v>
      </c>
      <c r="T889" s="197">
        <f>S889*H889</f>
        <v>0</v>
      </c>
      <c r="U889" s="35"/>
      <c r="V889" s="35"/>
      <c r="W889" s="35"/>
      <c r="X889" s="35"/>
      <c r="Y889" s="35"/>
      <c r="Z889" s="35"/>
      <c r="AA889" s="35"/>
      <c r="AB889" s="35"/>
      <c r="AC889" s="35"/>
      <c r="AD889" s="35"/>
      <c r="AE889" s="35"/>
      <c r="AR889" s="198" t="s">
        <v>199</v>
      </c>
      <c r="AT889" s="198" t="s">
        <v>148</v>
      </c>
      <c r="AU889" s="198" t="s">
        <v>83</v>
      </c>
      <c r="AY889" s="18" t="s">
        <v>146</v>
      </c>
      <c r="BE889" s="199">
        <f>IF(N889="základní",J889,0)</f>
        <v>0</v>
      </c>
      <c r="BF889" s="199">
        <f>IF(N889="snížená",J889,0)</f>
        <v>0</v>
      </c>
      <c r="BG889" s="199">
        <f>IF(N889="zákl. přenesená",J889,0)</f>
        <v>0</v>
      </c>
      <c r="BH889" s="199">
        <f>IF(N889="sníž. přenesená",J889,0)</f>
        <v>0</v>
      </c>
      <c r="BI889" s="199">
        <f>IF(N889="nulová",J889,0)</f>
        <v>0</v>
      </c>
      <c r="BJ889" s="18" t="s">
        <v>81</v>
      </c>
      <c r="BK889" s="199">
        <f>ROUND(I889*H889,2)</f>
        <v>0</v>
      </c>
      <c r="BL889" s="18" t="s">
        <v>199</v>
      </c>
      <c r="BM889" s="198" t="s">
        <v>1457</v>
      </c>
    </row>
    <row r="890" spans="1:65" s="2" customFormat="1" ht="11.25">
      <c r="A890" s="35"/>
      <c r="B890" s="36"/>
      <c r="C890" s="37"/>
      <c r="D890" s="200" t="s">
        <v>154</v>
      </c>
      <c r="E890" s="37"/>
      <c r="F890" s="201" t="s">
        <v>1456</v>
      </c>
      <c r="G890" s="37"/>
      <c r="H890" s="37"/>
      <c r="I890" s="202"/>
      <c r="J890" s="37"/>
      <c r="K890" s="37"/>
      <c r="L890" s="40"/>
      <c r="M890" s="203"/>
      <c r="N890" s="204"/>
      <c r="O890" s="72"/>
      <c r="P890" s="72"/>
      <c r="Q890" s="72"/>
      <c r="R890" s="72"/>
      <c r="S890" s="72"/>
      <c r="T890" s="73"/>
      <c r="U890" s="35"/>
      <c r="V890" s="35"/>
      <c r="W890" s="35"/>
      <c r="X890" s="35"/>
      <c r="Y890" s="35"/>
      <c r="Z890" s="35"/>
      <c r="AA890" s="35"/>
      <c r="AB890" s="35"/>
      <c r="AC890" s="35"/>
      <c r="AD890" s="35"/>
      <c r="AE890" s="35"/>
      <c r="AT890" s="18" t="s">
        <v>154</v>
      </c>
      <c r="AU890" s="18" t="s">
        <v>83</v>
      </c>
    </row>
    <row r="891" spans="1:65" s="2" customFormat="1" ht="24.2" customHeight="1">
      <c r="A891" s="35"/>
      <c r="B891" s="36"/>
      <c r="C891" s="187" t="s">
        <v>1458</v>
      </c>
      <c r="D891" s="187" t="s">
        <v>148</v>
      </c>
      <c r="E891" s="188" t="s">
        <v>1459</v>
      </c>
      <c r="F891" s="189" t="s">
        <v>1460</v>
      </c>
      <c r="G891" s="190" t="s">
        <v>327</v>
      </c>
      <c r="H891" s="191">
        <v>2</v>
      </c>
      <c r="I891" s="192"/>
      <c r="J891" s="193">
        <f>ROUND(I891*H891,2)</f>
        <v>0</v>
      </c>
      <c r="K891" s="189" t="s">
        <v>152</v>
      </c>
      <c r="L891" s="40"/>
      <c r="M891" s="194" t="s">
        <v>1</v>
      </c>
      <c r="N891" s="195" t="s">
        <v>38</v>
      </c>
      <c r="O891" s="72"/>
      <c r="P891" s="196">
        <f>O891*H891</f>
        <v>0</v>
      </c>
      <c r="Q891" s="196">
        <v>0</v>
      </c>
      <c r="R891" s="196">
        <f>Q891*H891</f>
        <v>0</v>
      </c>
      <c r="S891" s="196">
        <v>0</v>
      </c>
      <c r="T891" s="197">
        <f>S891*H891</f>
        <v>0</v>
      </c>
      <c r="U891" s="35"/>
      <c r="V891" s="35"/>
      <c r="W891" s="35"/>
      <c r="X891" s="35"/>
      <c r="Y891" s="35"/>
      <c r="Z891" s="35"/>
      <c r="AA891" s="35"/>
      <c r="AB891" s="35"/>
      <c r="AC891" s="35"/>
      <c r="AD891" s="35"/>
      <c r="AE891" s="35"/>
      <c r="AR891" s="198" t="s">
        <v>199</v>
      </c>
      <c r="AT891" s="198" t="s">
        <v>148</v>
      </c>
      <c r="AU891" s="198" t="s">
        <v>83</v>
      </c>
      <c r="AY891" s="18" t="s">
        <v>146</v>
      </c>
      <c r="BE891" s="199">
        <f>IF(N891="základní",J891,0)</f>
        <v>0</v>
      </c>
      <c r="BF891" s="199">
        <f>IF(N891="snížená",J891,0)</f>
        <v>0</v>
      </c>
      <c r="BG891" s="199">
        <f>IF(N891="zákl. přenesená",J891,0)</f>
        <v>0</v>
      </c>
      <c r="BH891" s="199">
        <f>IF(N891="sníž. přenesená",J891,0)</f>
        <v>0</v>
      </c>
      <c r="BI891" s="199">
        <f>IF(N891="nulová",J891,0)</f>
        <v>0</v>
      </c>
      <c r="BJ891" s="18" t="s">
        <v>81</v>
      </c>
      <c r="BK891" s="199">
        <f>ROUND(I891*H891,2)</f>
        <v>0</v>
      </c>
      <c r="BL891" s="18" t="s">
        <v>199</v>
      </c>
      <c r="BM891" s="198" t="s">
        <v>1461</v>
      </c>
    </row>
    <row r="892" spans="1:65" s="2" customFormat="1" ht="19.5">
      <c r="A892" s="35"/>
      <c r="B892" s="36"/>
      <c r="C892" s="37"/>
      <c r="D892" s="200" t="s">
        <v>154</v>
      </c>
      <c r="E892" s="37"/>
      <c r="F892" s="201" t="s">
        <v>1460</v>
      </c>
      <c r="G892" s="37"/>
      <c r="H892" s="37"/>
      <c r="I892" s="202"/>
      <c r="J892" s="37"/>
      <c r="K892" s="37"/>
      <c r="L892" s="40"/>
      <c r="M892" s="203"/>
      <c r="N892" s="204"/>
      <c r="O892" s="72"/>
      <c r="P892" s="72"/>
      <c r="Q892" s="72"/>
      <c r="R892" s="72"/>
      <c r="S892" s="72"/>
      <c r="T892" s="73"/>
      <c r="U892" s="35"/>
      <c r="V892" s="35"/>
      <c r="W892" s="35"/>
      <c r="X892" s="35"/>
      <c r="Y892" s="35"/>
      <c r="Z892" s="35"/>
      <c r="AA892" s="35"/>
      <c r="AB892" s="35"/>
      <c r="AC892" s="35"/>
      <c r="AD892" s="35"/>
      <c r="AE892" s="35"/>
      <c r="AT892" s="18" t="s">
        <v>154</v>
      </c>
      <c r="AU892" s="18" t="s">
        <v>83</v>
      </c>
    </row>
    <row r="893" spans="1:65" s="2" customFormat="1" ht="11.25">
      <c r="A893" s="35"/>
      <c r="B893" s="36"/>
      <c r="C893" s="37"/>
      <c r="D893" s="205" t="s">
        <v>155</v>
      </c>
      <c r="E893" s="37"/>
      <c r="F893" s="206" t="s">
        <v>1462</v>
      </c>
      <c r="G893" s="37"/>
      <c r="H893" s="37"/>
      <c r="I893" s="202"/>
      <c r="J893" s="37"/>
      <c r="K893" s="37"/>
      <c r="L893" s="40"/>
      <c r="M893" s="203"/>
      <c r="N893" s="204"/>
      <c r="O893" s="72"/>
      <c r="P893" s="72"/>
      <c r="Q893" s="72"/>
      <c r="R893" s="72"/>
      <c r="S893" s="72"/>
      <c r="T893" s="73"/>
      <c r="U893" s="35"/>
      <c r="V893" s="35"/>
      <c r="W893" s="35"/>
      <c r="X893" s="35"/>
      <c r="Y893" s="35"/>
      <c r="Z893" s="35"/>
      <c r="AA893" s="35"/>
      <c r="AB893" s="35"/>
      <c r="AC893" s="35"/>
      <c r="AD893" s="35"/>
      <c r="AE893" s="35"/>
      <c r="AT893" s="18" t="s">
        <v>155</v>
      </c>
      <c r="AU893" s="18" t="s">
        <v>83</v>
      </c>
    </row>
    <row r="894" spans="1:65" s="2" customFormat="1" ht="24.2" customHeight="1">
      <c r="A894" s="35"/>
      <c r="B894" s="36"/>
      <c r="C894" s="239" t="s">
        <v>1001</v>
      </c>
      <c r="D894" s="239" t="s">
        <v>161</v>
      </c>
      <c r="E894" s="240" t="s">
        <v>1463</v>
      </c>
      <c r="F894" s="241" t="s">
        <v>1464</v>
      </c>
      <c r="G894" s="242" t="s">
        <v>327</v>
      </c>
      <c r="H894" s="243">
        <v>2</v>
      </c>
      <c r="I894" s="244"/>
      <c r="J894" s="245">
        <f>ROUND(I894*H894,2)</f>
        <v>0</v>
      </c>
      <c r="K894" s="241" t="s">
        <v>152</v>
      </c>
      <c r="L894" s="246"/>
      <c r="M894" s="247" t="s">
        <v>1</v>
      </c>
      <c r="N894" s="248" t="s">
        <v>38</v>
      </c>
      <c r="O894" s="72"/>
      <c r="P894" s="196">
        <f>O894*H894</f>
        <v>0</v>
      </c>
      <c r="Q894" s="196">
        <v>0</v>
      </c>
      <c r="R894" s="196">
        <f>Q894*H894</f>
        <v>0</v>
      </c>
      <c r="S894" s="196">
        <v>0</v>
      </c>
      <c r="T894" s="197">
        <f>S894*H894</f>
        <v>0</v>
      </c>
      <c r="U894" s="35"/>
      <c r="V894" s="35"/>
      <c r="W894" s="35"/>
      <c r="X894" s="35"/>
      <c r="Y894" s="35"/>
      <c r="Z894" s="35"/>
      <c r="AA894" s="35"/>
      <c r="AB894" s="35"/>
      <c r="AC894" s="35"/>
      <c r="AD894" s="35"/>
      <c r="AE894" s="35"/>
      <c r="AR894" s="198" t="s">
        <v>281</v>
      </c>
      <c r="AT894" s="198" t="s">
        <v>161</v>
      </c>
      <c r="AU894" s="198" t="s">
        <v>83</v>
      </c>
      <c r="AY894" s="18" t="s">
        <v>146</v>
      </c>
      <c r="BE894" s="199">
        <f>IF(N894="základní",J894,0)</f>
        <v>0</v>
      </c>
      <c r="BF894" s="199">
        <f>IF(N894="snížená",J894,0)</f>
        <v>0</v>
      </c>
      <c r="BG894" s="199">
        <f>IF(N894="zákl. přenesená",J894,0)</f>
        <v>0</v>
      </c>
      <c r="BH894" s="199">
        <f>IF(N894="sníž. přenesená",J894,0)</f>
        <v>0</v>
      </c>
      <c r="BI894" s="199">
        <f>IF(N894="nulová",J894,0)</f>
        <v>0</v>
      </c>
      <c r="BJ894" s="18" t="s">
        <v>81</v>
      </c>
      <c r="BK894" s="199">
        <f>ROUND(I894*H894,2)</f>
        <v>0</v>
      </c>
      <c r="BL894" s="18" t="s">
        <v>199</v>
      </c>
      <c r="BM894" s="198" t="s">
        <v>1465</v>
      </c>
    </row>
    <row r="895" spans="1:65" s="2" customFormat="1" ht="19.5">
      <c r="A895" s="35"/>
      <c r="B895" s="36"/>
      <c r="C895" s="37"/>
      <c r="D895" s="200" t="s">
        <v>154</v>
      </c>
      <c r="E895" s="37"/>
      <c r="F895" s="201" t="s">
        <v>1464</v>
      </c>
      <c r="G895" s="37"/>
      <c r="H895" s="37"/>
      <c r="I895" s="202"/>
      <c r="J895" s="37"/>
      <c r="K895" s="37"/>
      <c r="L895" s="40"/>
      <c r="M895" s="203"/>
      <c r="N895" s="204"/>
      <c r="O895" s="72"/>
      <c r="P895" s="72"/>
      <c r="Q895" s="72"/>
      <c r="R895" s="72"/>
      <c r="S895" s="72"/>
      <c r="T895" s="73"/>
      <c r="U895" s="35"/>
      <c r="V895" s="35"/>
      <c r="W895" s="35"/>
      <c r="X895" s="35"/>
      <c r="Y895" s="35"/>
      <c r="Z895" s="35"/>
      <c r="AA895" s="35"/>
      <c r="AB895" s="35"/>
      <c r="AC895" s="35"/>
      <c r="AD895" s="35"/>
      <c r="AE895" s="35"/>
      <c r="AT895" s="18" t="s">
        <v>154</v>
      </c>
      <c r="AU895" s="18" t="s">
        <v>83</v>
      </c>
    </row>
    <row r="896" spans="1:65" s="2" customFormat="1" ht="24.2" customHeight="1">
      <c r="A896" s="35"/>
      <c r="B896" s="36"/>
      <c r="C896" s="187" t="s">
        <v>1466</v>
      </c>
      <c r="D896" s="187" t="s">
        <v>148</v>
      </c>
      <c r="E896" s="188" t="s">
        <v>1467</v>
      </c>
      <c r="F896" s="189" t="s">
        <v>1468</v>
      </c>
      <c r="G896" s="190" t="s">
        <v>327</v>
      </c>
      <c r="H896" s="191">
        <v>2</v>
      </c>
      <c r="I896" s="192"/>
      <c r="J896" s="193">
        <f>ROUND(I896*H896,2)</f>
        <v>0</v>
      </c>
      <c r="K896" s="189" t="s">
        <v>152</v>
      </c>
      <c r="L896" s="40"/>
      <c r="M896" s="194" t="s">
        <v>1</v>
      </c>
      <c r="N896" s="195" t="s">
        <v>38</v>
      </c>
      <c r="O896" s="72"/>
      <c r="P896" s="196">
        <f>O896*H896</f>
        <v>0</v>
      </c>
      <c r="Q896" s="196">
        <v>0</v>
      </c>
      <c r="R896" s="196">
        <f>Q896*H896</f>
        <v>0</v>
      </c>
      <c r="S896" s="196">
        <v>0</v>
      </c>
      <c r="T896" s="197">
        <f>S896*H896</f>
        <v>0</v>
      </c>
      <c r="U896" s="35"/>
      <c r="V896" s="35"/>
      <c r="W896" s="35"/>
      <c r="X896" s="35"/>
      <c r="Y896" s="35"/>
      <c r="Z896" s="35"/>
      <c r="AA896" s="35"/>
      <c r="AB896" s="35"/>
      <c r="AC896" s="35"/>
      <c r="AD896" s="35"/>
      <c r="AE896" s="35"/>
      <c r="AR896" s="198" t="s">
        <v>199</v>
      </c>
      <c r="AT896" s="198" t="s">
        <v>148</v>
      </c>
      <c r="AU896" s="198" t="s">
        <v>83</v>
      </c>
      <c r="AY896" s="18" t="s">
        <v>146</v>
      </c>
      <c r="BE896" s="199">
        <f>IF(N896="základní",J896,0)</f>
        <v>0</v>
      </c>
      <c r="BF896" s="199">
        <f>IF(N896="snížená",J896,0)</f>
        <v>0</v>
      </c>
      <c r="BG896" s="199">
        <f>IF(N896="zákl. přenesená",J896,0)</f>
        <v>0</v>
      </c>
      <c r="BH896" s="199">
        <f>IF(N896="sníž. přenesená",J896,0)</f>
        <v>0</v>
      </c>
      <c r="BI896" s="199">
        <f>IF(N896="nulová",J896,0)</f>
        <v>0</v>
      </c>
      <c r="BJ896" s="18" t="s">
        <v>81</v>
      </c>
      <c r="BK896" s="199">
        <f>ROUND(I896*H896,2)</f>
        <v>0</v>
      </c>
      <c r="BL896" s="18" t="s">
        <v>199</v>
      </c>
      <c r="BM896" s="198" t="s">
        <v>1469</v>
      </c>
    </row>
    <row r="897" spans="1:65" s="2" customFormat="1" ht="11.25">
      <c r="A897" s="35"/>
      <c r="B897" s="36"/>
      <c r="C897" s="37"/>
      <c r="D897" s="200" t="s">
        <v>154</v>
      </c>
      <c r="E897" s="37"/>
      <c r="F897" s="201" t="s">
        <v>1468</v>
      </c>
      <c r="G897" s="37"/>
      <c r="H897" s="37"/>
      <c r="I897" s="202"/>
      <c r="J897" s="37"/>
      <c r="K897" s="37"/>
      <c r="L897" s="40"/>
      <c r="M897" s="203"/>
      <c r="N897" s="204"/>
      <c r="O897" s="72"/>
      <c r="P897" s="72"/>
      <c r="Q897" s="72"/>
      <c r="R897" s="72"/>
      <c r="S897" s="72"/>
      <c r="T897" s="73"/>
      <c r="U897" s="35"/>
      <c r="V897" s="35"/>
      <c r="W897" s="35"/>
      <c r="X897" s="35"/>
      <c r="Y897" s="35"/>
      <c r="Z897" s="35"/>
      <c r="AA897" s="35"/>
      <c r="AB897" s="35"/>
      <c r="AC897" s="35"/>
      <c r="AD897" s="35"/>
      <c r="AE897" s="35"/>
      <c r="AT897" s="18" t="s">
        <v>154</v>
      </c>
      <c r="AU897" s="18" t="s">
        <v>83</v>
      </c>
    </row>
    <row r="898" spans="1:65" s="2" customFormat="1" ht="11.25">
      <c r="A898" s="35"/>
      <c r="B898" s="36"/>
      <c r="C898" s="37"/>
      <c r="D898" s="205" t="s">
        <v>155</v>
      </c>
      <c r="E898" s="37"/>
      <c r="F898" s="206" t="s">
        <v>1470</v>
      </c>
      <c r="G898" s="37"/>
      <c r="H898" s="37"/>
      <c r="I898" s="202"/>
      <c r="J898" s="37"/>
      <c r="K898" s="37"/>
      <c r="L898" s="40"/>
      <c r="M898" s="203"/>
      <c r="N898" s="204"/>
      <c r="O898" s="72"/>
      <c r="P898" s="72"/>
      <c r="Q898" s="72"/>
      <c r="R898" s="72"/>
      <c r="S898" s="72"/>
      <c r="T898" s="73"/>
      <c r="U898" s="35"/>
      <c r="V898" s="35"/>
      <c r="W898" s="35"/>
      <c r="X898" s="35"/>
      <c r="Y898" s="35"/>
      <c r="Z898" s="35"/>
      <c r="AA898" s="35"/>
      <c r="AB898" s="35"/>
      <c r="AC898" s="35"/>
      <c r="AD898" s="35"/>
      <c r="AE898" s="35"/>
      <c r="AT898" s="18" t="s">
        <v>155</v>
      </c>
      <c r="AU898" s="18" t="s">
        <v>83</v>
      </c>
    </row>
    <row r="899" spans="1:65" s="2" customFormat="1" ht="16.5" customHeight="1">
      <c r="A899" s="35"/>
      <c r="B899" s="36"/>
      <c r="C899" s="239" t="s">
        <v>1005</v>
      </c>
      <c r="D899" s="239" t="s">
        <v>161</v>
      </c>
      <c r="E899" s="240" t="s">
        <v>1471</v>
      </c>
      <c r="F899" s="241" t="s">
        <v>1472</v>
      </c>
      <c r="G899" s="242" t="s">
        <v>327</v>
      </c>
      <c r="H899" s="243">
        <v>2</v>
      </c>
      <c r="I899" s="244"/>
      <c r="J899" s="245">
        <f>ROUND(I899*H899,2)</f>
        <v>0</v>
      </c>
      <c r="K899" s="241" t="s">
        <v>152</v>
      </c>
      <c r="L899" s="246"/>
      <c r="M899" s="247" t="s">
        <v>1</v>
      </c>
      <c r="N899" s="248" t="s">
        <v>38</v>
      </c>
      <c r="O899" s="72"/>
      <c r="P899" s="196">
        <f>O899*H899</f>
        <v>0</v>
      </c>
      <c r="Q899" s="196">
        <v>0</v>
      </c>
      <c r="R899" s="196">
        <f>Q899*H899</f>
        <v>0</v>
      </c>
      <c r="S899" s="196">
        <v>0</v>
      </c>
      <c r="T899" s="197">
        <f>S899*H899</f>
        <v>0</v>
      </c>
      <c r="U899" s="35"/>
      <c r="V899" s="35"/>
      <c r="W899" s="35"/>
      <c r="X899" s="35"/>
      <c r="Y899" s="35"/>
      <c r="Z899" s="35"/>
      <c r="AA899" s="35"/>
      <c r="AB899" s="35"/>
      <c r="AC899" s="35"/>
      <c r="AD899" s="35"/>
      <c r="AE899" s="35"/>
      <c r="AR899" s="198" t="s">
        <v>281</v>
      </c>
      <c r="AT899" s="198" t="s">
        <v>161</v>
      </c>
      <c r="AU899" s="198" t="s">
        <v>83</v>
      </c>
      <c r="AY899" s="18" t="s">
        <v>146</v>
      </c>
      <c r="BE899" s="199">
        <f>IF(N899="základní",J899,0)</f>
        <v>0</v>
      </c>
      <c r="BF899" s="199">
        <f>IF(N899="snížená",J899,0)</f>
        <v>0</v>
      </c>
      <c r="BG899" s="199">
        <f>IF(N899="zákl. přenesená",J899,0)</f>
        <v>0</v>
      </c>
      <c r="BH899" s="199">
        <f>IF(N899="sníž. přenesená",J899,0)</f>
        <v>0</v>
      </c>
      <c r="BI899" s="199">
        <f>IF(N899="nulová",J899,0)</f>
        <v>0</v>
      </c>
      <c r="BJ899" s="18" t="s">
        <v>81</v>
      </c>
      <c r="BK899" s="199">
        <f>ROUND(I899*H899,2)</f>
        <v>0</v>
      </c>
      <c r="BL899" s="18" t="s">
        <v>199</v>
      </c>
      <c r="BM899" s="198" t="s">
        <v>1473</v>
      </c>
    </row>
    <row r="900" spans="1:65" s="2" customFormat="1" ht="11.25">
      <c r="A900" s="35"/>
      <c r="B900" s="36"/>
      <c r="C900" s="37"/>
      <c r="D900" s="200" t="s">
        <v>154</v>
      </c>
      <c r="E900" s="37"/>
      <c r="F900" s="201" t="s">
        <v>1472</v>
      </c>
      <c r="G900" s="37"/>
      <c r="H900" s="37"/>
      <c r="I900" s="202"/>
      <c r="J900" s="37"/>
      <c r="K900" s="37"/>
      <c r="L900" s="40"/>
      <c r="M900" s="203"/>
      <c r="N900" s="204"/>
      <c r="O900" s="72"/>
      <c r="P900" s="72"/>
      <c r="Q900" s="72"/>
      <c r="R900" s="72"/>
      <c r="S900" s="72"/>
      <c r="T900" s="73"/>
      <c r="U900" s="35"/>
      <c r="V900" s="35"/>
      <c r="W900" s="35"/>
      <c r="X900" s="35"/>
      <c r="Y900" s="35"/>
      <c r="Z900" s="35"/>
      <c r="AA900" s="35"/>
      <c r="AB900" s="35"/>
      <c r="AC900" s="35"/>
      <c r="AD900" s="35"/>
      <c r="AE900" s="35"/>
      <c r="AT900" s="18" t="s">
        <v>154</v>
      </c>
      <c r="AU900" s="18" t="s">
        <v>83</v>
      </c>
    </row>
    <row r="901" spans="1:65" s="2" customFormat="1" ht="16.5" customHeight="1">
      <c r="A901" s="35"/>
      <c r="B901" s="36"/>
      <c r="C901" s="187" t="s">
        <v>1474</v>
      </c>
      <c r="D901" s="187" t="s">
        <v>148</v>
      </c>
      <c r="E901" s="188" t="s">
        <v>1475</v>
      </c>
      <c r="F901" s="189" t="s">
        <v>1476</v>
      </c>
      <c r="G901" s="190" t="s">
        <v>327</v>
      </c>
      <c r="H901" s="191">
        <v>4</v>
      </c>
      <c r="I901" s="192"/>
      <c r="J901" s="193">
        <f>ROUND(I901*H901,2)</f>
        <v>0</v>
      </c>
      <c r="K901" s="189" t="s">
        <v>152</v>
      </c>
      <c r="L901" s="40"/>
      <c r="M901" s="194" t="s">
        <v>1</v>
      </c>
      <c r="N901" s="195" t="s">
        <v>38</v>
      </c>
      <c r="O901" s="72"/>
      <c r="P901" s="196">
        <f>O901*H901</f>
        <v>0</v>
      </c>
      <c r="Q901" s="196">
        <v>0</v>
      </c>
      <c r="R901" s="196">
        <f>Q901*H901</f>
        <v>0</v>
      </c>
      <c r="S901" s="196">
        <v>0</v>
      </c>
      <c r="T901" s="197">
        <f>S901*H901</f>
        <v>0</v>
      </c>
      <c r="U901" s="35"/>
      <c r="V901" s="35"/>
      <c r="W901" s="35"/>
      <c r="X901" s="35"/>
      <c r="Y901" s="35"/>
      <c r="Z901" s="35"/>
      <c r="AA901" s="35"/>
      <c r="AB901" s="35"/>
      <c r="AC901" s="35"/>
      <c r="AD901" s="35"/>
      <c r="AE901" s="35"/>
      <c r="AR901" s="198" t="s">
        <v>199</v>
      </c>
      <c r="AT901" s="198" t="s">
        <v>148</v>
      </c>
      <c r="AU901" s="198" t="s">
        <v>83</v>
      </c>
      <c r="AY901" s="18" t="s">
        <v>146</v>
      </c>
      <c r="BE901" s="199">
        <f>IF(N901="základní",J901,0)</f>
        <v>0</v>
      </c>
      <c r="BF901" s="199">
        <f>IF(N901="snížená",J901,0)</f>
        <v>0</v>
      </c>
      <c r="BG901" s="199">
        <f>IF(N901="zákl. přenesená",J901,0)</f>
        <v>0</v>
      </c>
      <c r="BH901" s="199">
        <f>IF(N901="sníž. přenesená",J901,0)</f>
        <v>0</v>
      </c>
      <c r="BI901" s="199">
        <f>IF(N901="nulová",J901,0)</f>
        <v>0</v>
      </c>
      <c r="BJ901" s="18" t="s">
        <v>81</v>
      </c>
      <c r="BK901" s="199">
        <f>ROUND(I901*H901,2)</f>
        <v>0</v>
      </c>
      <c r="BL901" s="18" t="s">
        <v>199</v>
      </c>
      <c r="BM901" s="198" t="s">
        <v>1477</v>
      </c>
    </row>
    <row r="902" spans="1:65" s="2" customFormat="1" ht="11.25">
      <c r="A902" s="35"/>
      <c r="B902" s="36"/>
      <c r="C902" s="37"/>
      <c r="D902" s="200" t="s">
        <v>154</v>
      </c>
      <c r="E902" s="37"/>
      <c r="F902" s="201" t="s">
        <v>1476</v>
      </c>
      <c r="G902" s="37"/>
      <c r="H902" s="37"/>
      <c r="I902" s="202"/>
      <c r="J902" s="37"/>
      <c r="K902" s="37"/>
      <c r="L902" s="40"/>
      <c r="M902" s="203"/>
      <c r="N902" s="204"/>
      <c r="O902" s="72"/>
      <c r="P902" s="72"/>
      <c r="Q902" s="72"/>
      <c r="R902" s="72"/>
      <c r="S902" s="72"/>
      <c r="T902" s="73"/>
      <c r="U902" s="35"/>
      <c r="V902" s="35"/>
      <c r="W902" s="35"/>
      <c r="X902" s="35"/>
      <c r="Y902" s="35"/>
      <c r="Z902" s="35"/>
      <c r="AA902" s="35"/>
      <c r="AB902" s="35"/>
      <c r="AC902" s="35"/>
      <c r="AD902" s="35"/>
      <c r="AE902" s="35"/>
      <c r="AT902" s="18" t="s">
        <v>154</v>
      </c>
      <c r="AU902" s="18" t="s">
        <v>83</v>
      </c>
    </row>
    <row r="903" spans="1:65" s="2" customFormat="1" ht="11.25">
      <c r="A903" s="35"/>
      <c r="B903" s="36"/>
      <c r="C903" s="37"/>
      <c r="D903" s="205" t="s">
        <v>155</v>
      </c>
      <c r="E903" s="37"/>
      <c r="F903" s="206" t="s">
        <v>1478</v>
      </c>
      <c r="G903" s="37"/>
      <c r="H903" s="37"/>
      <c r="I903" s="202"/>
      <c r="J903" s="37"/>
      <c r="K903" s="37"/>
      <c r="L903" s="40"/>
      <c r="M903" s="203"/>
      <c r="N903" s="204"/>
      <c r="O903" s="72"/>
      <c r="P903" s="72"/>
      <c r="Q903" s="72"/>
      <c r="R903" s="72"/>
      <c r="S903" s="72"/>
      <c r="T903" s="73"/>
      <c r="U903" s="35"/>
      <c r="V903" s="35"/>
      <c r="W903" s="35"/>
      <c r="X903" s="35"/>
      <c r="Y903" s="35"/>
      <c r="Z903" s="35"/>
      <c r="AA903" s="35"/>
      <c r="AB903" s="35"/>
      <c r="AC903" s="35"/>
      <c r="AD903" s="35"/>
      <c r="AE903" s="35"/>
      <c r="AT903" s="18" t="s">
        <v>155</v>
      </c>
      <c r="AU903" s="18" t="s">
        <v>83</v>
      </c>
    </row>
    <row r="904" spans="1:65" s="2" customFormat="1" ht="16.5" customHeight="1">
      <c r="A904" s="35"/>
      <c r="B904" s="36"/>
      <c r="C904" s="239" t="s">
        <v>1008</v>
      </c>
      <c r="D904" s="239" t="s">
        <v>161</v>
      </c>
      <c r="E904" s="240" t="s">
        <v>1479</v>
      </c>
      <c r="F904" s="241" t="s">
        <v>1480</v>
      </c>
      <c r="G904" s="242" t="s">
        <v>327</v>
      </c>
      <c r="H904" s="243">
        <v>4</v>
      </c>
      <c r="I904" s="244"/>
      <c r="J904" s="245">
        <f>ROUND(I904*H904,2)</f>
        <v>0</v>
      </c>
      <c r="K904" s="241" t="s">
        <v>152</v>
      </c>
      <c r="L904" s="246"/>
      <c r="M904" s="247" t="s">
        <v>1</v>
      </c>
      <c r="N904" s="248" t="s">
        <v>38</v>
      </c>
      <c r="O904" s="72"/>
      <c r="P904" s="196">
        <f>O904*H904</f>
        <v>0</v>
      </c>
      <c r="Q904" s="196">
        <v>0</v>
      </c>
      <c r="R904" s="196">
        <f>Q904*H904</f>
        <v>0</v>
      </c>
      <c r="S904" s="196">
        <v>0</v>
      </c>
      <c r="T904" s="197">
        <f>S904*H904</f>
        <v>0</v>
      </c>
      <c r="U904" s="35"/>
      <c r="V904" s="35"/>
      <c r="W904" s="35"/>
      <c r="X904" s="35"/>
      <c r="Y904" s="35"/>
      <c r="Z904" s="35"/>
      <c r="AA904" s="35"/>
      <c r="AB904" s="35"/>
      <c r="AC904" s="35"/>
      <c r="AD904" s="35"/>
      <c r="AE904" s="35"/>
      <c r="AR904" s="198" t="s">
        <v>281</v>
      </c>
      <c r="AT904" s="198" t="s">
        <v>161</v>
      </c>
      <c r="AU904" s="198" t="s">
        <v>83</v>
      </c>
      <c r="AY904" s="18" t="s">
        <v>146</v>
      </c>
      <c r="BE904" s="199">
        <f>IF(N904="základní",J904,0)</f>
        <v>0</v>
      </c>
      <c r="BF904" s="199">
        <f>IF(N904="snížená",J904,0)</f>
        <v>0</v>
      </c>
      <c r="BG904" s="199">
        <f>IF(N904="zákl. přenesená",J904,0)</f>
        <v>0</v>
      </c>
      <c r="BH904" s="199">
        <f>IF(N904="sníž. přenesená",J904,0)</f>
        <v>0</v>
      </c>
      <c r="BI904" s="199">
        <f>IF(N904="nulová",J904,0)</f>
        <v>0</v>
      </c>
      <c r="BJ904" s="18" t="s">
        <v>81</v>
      </c>
      <c r="BK904" s="199">
        <f>ROUND(I904*H904,2)</f>
        <v>0</v>
      </c>
      <c r="BL904" s="18" t="s">
        <v>199</v>
      </c>
      <c r="BM904" s="198" t="s">
        <v>1481</v>
      </c>
    </row>
    <row r="905" spans="1:65" s="2" customFormat="1" ht="11.25">
      <c r="A905" s="35"/>
      <c r="B905" s="36"/>
      <c r="C905" s="37"/>
      <c r="D905" s="200" t="s">
        <v>154</v>
      </c>
      <c r="E905" s="37"/>
      <c r="F905" s="201" t="s">
        <v>1480</v>
      </c>
      <c r="G905" s="37"/>
      <c r="H905" s="37"/>
      <c r="I905" s="202"/>
      <c r="J905" s="37"/>
      <c r="K905" s="37"/>
      <c r="L905" s="40"/>
      <c r="M905" s="203"/>
      <c r="N905" s="204"/>
      <c r="O905" s="72"/>
      <c r="P905" s="72"/>
      <c r="Q905" s="72"/>
      <c r="R905" s="72"/>
      <c r="S905" s="72"/>
      <c r="T905" s="73"/>
      <c r="U905" s="35"/>
      <c r="V905" s="35"/>
      <c r="W905" s="35"/>
      <c r="X905" s="35"/>
      <c r="Y905" s="35"/>
      <c r="Z905" s="35"/>
      <c r="AA905" s="35"/>
      <c r="AB905" s="35"/>
      <c r="AC905" s="35"/>
      <c r="AD905" s="35"/>
      <c r="AE905" s="35"/>
      <c r="AT905" s="18" t="s">
        <v>154</v>
      </c>
      <c r="AU905" s="18" t="s">
        <v>83</v>
      </c>
    </row>
    <row r="906" spans="1:65" s="2" customFormat="1" ht="16.5" customHeight="1">
      <c r="A906" s="35"/>
      <c r="B906" s="36"/>
      <c r="C906" s="239" t="s">
        <v>1482</v>
      </c>
      <c r="D906" s="239" t="s">
        <v>161</v>
      </c>
      <c r="E906" s="240" t="s">
        <v>1483</v>
      </c>
      <c r="F906" s="241" t="s">
        <v>1484</v>
      </c>
      <c r="G906" s="242" t="s">
        <v>327</v>
      </c>
      <c r="H906" s="243">
        <v>4</v>
      </c>
      <c r="I906" s="244"/>
      <c r="J906" s="245">
        <f>ROUND(I906*H906,2)</f>
        <v>0</v>
      </c>
      <c r="K906" s="241" t="s">
        <v>152</v>
      </c>
      <c r="L906" s="246"/>
      <c r="M906" s="247" t="s">
        <v>1</v>
      </c>
      <c r="N906" s="248" t="s">
        <v>38</v>
      </c>
      <c r="O906" s="72"/>
      <c r="P906" s="196">
        <f>O906*H906</f>
        <v>0</v>
      </c>
      <c r="Q906" s="196">
        <v>0</v>
      </c>
      <c r="R906" s="196">
        <f>Q906*H906</f>
        <v>0</v>
      </c>
      <c r="S906" s="196">
        <v>0</v>
      </c>
      <c r="T906" s="197">
        <f>S906*H906</f>
        <v>0</v>
      </c>
      <c r="U906" s="35"/>
      <c r="V906" s="35"/>
      <c r="W906" s="35"/>
      <c r="X906" s="35"/>
      <c r="Y906" s="35"/>
      <c r="Z906" s="35"/>
      <c r="AA906" s="35"/>
      <c r="AB906" s="35"/>
      <c r="AC906" s="35"/>
      <c r="AD906" s="35"/>
      <c r="AE906" s="35"/>
      <c r="AR906" s="198" t="s">
        <v>281</v>
      </c>
      <c r="AT906" s="198" t="s">
        <v>161</v>
      </c>
      <c r="AU906" s="198" t="s">
        <v>83</v>
      </c>
      <c r="AY906" s="18" t="s">
        <v>146</v>
      </c>
      <c r="BE906" s="199">
        <f>IF(N906="základní",J906,0)</f>
        <v>0</v>
      </c>
      <c r="BF906" s="199">
        <f>IF(N906="snížená",J906,0)</f>
        <v>0</v>
      </c>
      <c r="BG906" s="199">
        <f>IF(N906="zákl. přenesená",J906,0)</f>
        <v>0</v>
      </c>
      <c r="BH906" s="199">
        <f>IF(N906="sníž. přenesená",J906,0)</f>
        <v>0</v>
      </c>
      <c r="BI906" s="199">
        <f>IF(N906="nulová",J906,0)</f>
        <v>0</v>
      </c>
      <c r="BJ906" s="18" t="s">
        <v>81</v>
      </c>
      <c r="BK906" s="199">
        <f>ROUND(I906*H906,2)</f>
        <v>0</v>
      </c>
      <c r="BL906" s="18" t="s">
        <v>199</v>
      </c>
      <c r="BM906" s="198" t="s">
        <v>1485</v>
      </c>
    </row>
    <row r="907" spans="1:65" s="2" customFormat="1" ht="11.25">
      <c r="A907" s="35"/>
      <c r="B907" s="36"/>
      <c r="C907" s="37"/>
      <c r="D907" s="200" t="s">
        <v>154</v>
      </c>
      <c r="E907" s="37"/>
      <c r="F907" s="201" t="s">
        <v>1484</v>
      </c>
      <c r="G907" s="37"/>
      <c r="H907" s="37"/>
      <c r="I907" s="202"/>
      <c r="J907" s="37"/>
      <c r="K907" s="37"/>
      <c r="L907" s="40"/>
      <c r="M907" s="203"/>
      <c r="N907" s="204"/>
      <c r="O907" s="72"/>
      <c r="P907" s="72"/>
      <c r="Q907" s="72"/>
      <c r="R907" s="72"/>
      <c r="S907" s="72"/>
      <c r="T907" s="73"/>
      <c r="U907" s="35"/>
      <c r="V907" s="35"/>
      <c r="W907" s="35"/>
      <c r="X907" s="35"/>
      <c r="Y907" s="35"/>
      <c r="Z907" s="35"/>
      <c r="AA907" s="35"/>
      <c r="AB907" s="35"/>
      <c r="AC907" s="35"/>
      <c r="AD907" s="35"/>
      <c r="AE907" s="35"/>
      <c r="AT907" s="18" t="s">
        <v>154</v>
      </c>
      <c r="AU907" s="18" t="s">
        <v>83</v>
      </c>
    </row>
    <row r="908" spans="1:65" s="2" customFormat="1" ht="21.75" customHeight="1">
      <c r="A908" s="35"/>
      <c r="B908" s="36"/>
      <c r="C908" s="187" t="s">
        <v>1012</v>
      </c>
      <c r="D908" s="187" t="s">
        <v>148</v>
      </c>
      <c r="E908" s="188" t="s">
        <v>1486</v>
      </c>
      <c r="F908" s="189" t="s">
        <v>1487</v>
      </c>
      <c r="G908" s="190" t="s">
        <v>327</v>
      </c>
      <c r="H908" s="191">
        <v>4</v>
      </c>
      <c r="I908" s="192"/>
      <c r="J908" s="193">
        <f>ROUND(I908*H908,2)</f>
        <v>0</v>
      </c>
      <c r="K908" s="189" t="s">
        <v>152</v>
      </c>
      <c r="L908" s="40"/>
      <c r="M908" s="194" t="s">
        <v>1</v>
      </c>
      <c r="N908" s="195" t="s">
        <v>38</v>
      </c>
      <c r="O908" s="72"/>
      <c r="P908" s="196">
        <f>O908*H908</f>
        <v>0</v>
      </c>
      <c r="Q908" s="196">
        <v>0</v>
      </c>
      <c r="R908" s="196">
        <f>Q908*H908</f>
        <v>0</v>
      </c>
      <c r="S908" s="196">
        <v>0</v>
      </c>
      <c r="T908" s="197">
        <f>S908*H908</f>
        <v>0</v>
      </c>
      <c r="U908" s="35"/>
      <c r="V908" s="35"/>
      <c r="W908" s="35"/>
      <c r="X908" s="35"/>
      <c r="Y908" s="35"/>
      <c r="Z908" s="35"/>
      <c r="AA908" s="35"/>
      <c r="AB908" s="35"/>
      <c r="AC908" s="35"/>
      <c r="AD908" s="35"/>
      <c r="AE908" s="35"/>
      <c r="AR908" s="198" t="s">
        <v>199</v>
      </c>
      <c r="AT908" s="198" t="s">
        <v>148</v>
      </c>
      <c r="AU908" s="198" t="s">
        <v>83</v>
      </c>
      <c r="AY908" s="18" t="s">
        <v>146</v>
      </c>
      <c r="BE908" s="199">
        <f>IF(N908="základní",J908,0)</f>
        <v>0</v>
      </c>
      <c r="BF908" s="199">
        <f>IF(N908="snížená",J908,0)</f>
        <v>0</v>
      </c>
      <c r="BG908" s="199">
        <f>IF(N908="zákl. přenesená",J908,0)</f>
        <v>0</v>
      </c>
      <c r="BH908" s="199">
        <f>IF(N908="sníž. přenesená",J908,0)</f>
        <v>0</v>
      </c>
      <c r="BI908" s="199">
        <f>IF(N908="nulová",J908,0)</f>
        <v>0</v>
      </c>
      <c r="BJ908" s="18" t="s">
        <v>81</v>
      </c>
      <c r="BK908" s="199">
        <f>ROUND(I908*H908,2)</f>
        <v>0</v>
      </c>
      <c r="BL908" s="18" t="s">
        <v>199</v>
      </c>
      <c r="BM908" s="198" t="s">
        <v>1488</v>
      </c>
    </row>
    <row r="909" spans="1:65" s="2" customFormat="1" ht="11.25">
      <c r="A909" s="35"/>
      <c r="B909" s="36"/>
      <c r="C909" s="37"/>
      <c r="D909" s="200" t="s">
        <v>154</v>
      </c>
      <c r="E909" s="37"/>
      <c r="F909" s="201" t="s">
        <v>1487</v>
      </c>
      <c r="G909" s="37"/>
      <c r="H909" s="37"/>
      <c r="I909" s="202"/>
      <c r="J909" s="37"/>
      <c r="K909" s="37"/>
      <c r="L909" s="40"/>
      <c r="M909" s="203"/>
      <c r="N909" s="204"/>
      <c r="O909" s="72"/>
      <c r="P909" s="72"/>
      <c r="Q909" s="72"/>
      <c r="R909" s="72"/>
      <c r="S909" s="72"/>
      <c r="T909" s="73"/>
      <c r="U909" s="35"/>
      <c r="V909" s="35"/>
      <c r="W909" s="35"/>
      <c r="X909" s="35"/>
      <c r="Y909" s="35"/>
      <c r="Z909" s="35"/>
      <c r="AA909" s="35"/>
      <c r="AB909" s="35"/>
      <c r="AC909" s="35"/>
      <c r="AD909" s="35"/>
      <c r="AE909" s="35"/>
      <c r="AT909" s="18" t="s">
        <v>154</v>
      </c>
      <c r="AU909" s="18" t="s">
        <v>83</v>
      </c>
    </row>
    <row r="910" spans="1:65" s="2" customFormat="1" ht="11.25">
      <c r="A910" s="35"/>
      <c r="B910" s="36"/>
      <c r="C910" s="37"/>
      <c r="D910" s="205" t="s">
        <v>155</v>
      </c>
      <c r="E910" s="37"/>
      <c r="F910" s="206" t="s">
        <v>1489</v>
      </c>
      <c r="G910" s="37"/>
      <c r="H910" s="37"/>
      <c r="I910" s="202"/>
      <c r="J910" s="37"/>
      <c r="K910" s="37"/>
      <c r="L910" s="40"/>
      <c r="M910" s="203"/>
      <c r="N910" s="204"/>
      <c r="O910" s="72"/>
      <c r="P910" s="72"/>
      <c r="Q910" s="72"/>
      <c r="R910" s="72"/>
      <c r="S910" s="72"/>
      <c r="T910" s="73"/>
      <c r="U910" s="35"/>
      <c r="V910" s="35"/>
      <c r="W910" s="35"/>
      <c r="X910" s="35"/>
      <c r="Y910" s="35"/>
      <c r="Z910" s="35"/>
      <c r="AA910" s="35"/>
      <c r="AB910" s="35"/>
      <c r="AC910" s="35"/>
      <c r="AD910" s="35"/>
      <c r="AE910" s="35"/>
      <c r="AT910" s="18" t="s">
        <v>155</v>
      </c>
      <c r="AU910" s="18" t="s">
        <v>83</v>
      </c>
    </row>
    <row r="911" spans="1:65" s="2" customFormat="1" ht="16.5" customHeight="1">
      <c r="A911" s="35"/>
      <c r="B911" s="36"/>
      <c r="C911" s="239" t="s">
        <v>1490</v>
      </c>
      <c r="D911" s="239" t="s">
        <v>161</v>
      </c>
      <c r="E911" s="240" t="s">
        <v>1491</v>
      </c>
      <c r="F911" s="241" t="s">
        <v>1492</v>
      </c>
      <c r="G911" s="242" t="s">
        <v>327</v>
      </c>
      <c r="H911" s="243">
        <v>4</v>
      </c>
      <c r="I911" s="244"/>
      <c r="J911" s="245">
        <f>ROUND(I911*H911,2)</f>
        <v>0</v>
      </c>
      <c r="K911" s="241" t="s">
        <v>152</v>
      </c>
      <c r="L911" s="246"/>
      <c r="M911" s="247" t="s">
        <v>1</v>
      </c>
      <c r="N911" s="248" t="s">
        <v>38</v>
      </c>
      <c r="O911" s="72"/>
      <c r="P911" s="196">
        <f>O911*H911</f>
        <v>0</v>
      </c>
      <c r="Q911" s="196">
        <v>0</v>
      </c>
      <c r="R911" s="196">
        <f>Q911*H911</f>
        <v>0</v>
      </c>
      <c r="S911" s="196">
        <v>0</v>
      </c>
      <c r="T911" s="197">
        <f>S911*H911</f>
        <v>0</v>
      </c>
      <c r="U911" s="35"/>
      <c r="V911" s="35"/>
      <c r="W911" s="35"/>
      <c r="X911" s="35"/>
      <c r="Y911" s="35"/>
      <c r="Z911" s="35"/>
      <c r="AA911" s="35"/>
      <c r="AB911" s="35"/>
      <c r="AC911" s="35"/>
      <c r="AD911" s="35"/>
      <c r="AE911" s="35"/>
      <c r="AR911" s="198" t="s">
        <v>281</v>
      </c>
      <c r="AT911" s="198" t="s">
        <v>161</v>
      </c>
      <c r="AU911" s="198" t="s">
        <v>83</v>
      </c>
      <c r="AY911" s="18" t="s">
        <v>146</v>
      </c>
      <c r="BE911" s="199">
        <f>IF(N911="základní",J911,0)</f>
        <v>0</v>
      </c>
      <c r="BF911" s="199">
        <f>IF(N911="snížená",J911,0)</f>
        <v>0</v>
      </c>
      <c r="BG911" s="199">
        <f>IF(N911="zákl. přenesená",J911,0)</f>
        <v>0</v>
      </c>
      <c r="BH911" s="199">
        <f>IF(N911="sníž. přenesená",J911,0)</f>
        <v>0</v>
      </c>
      <c r="BI911" s="199">
        <f>IF(N911="nulová",J911,0)</f>
        <v>0</v>
      </c>
      <c r="BJ911" s="18" t="s">
        <v>81</v>
      </c>
      <c r="BK911" s="199">
        <f>ROUND(I911*H911,2)</f>
        <v>0</v>
      </c>
      <c r="BL911" s="18" t="s">
        <v>199</v>
      </c>
      <c r="BM911" s="198" t="s">
        <v>1493</v>
      </c>
    </row>
    <row r="912" spans="1:65" s="2" customFormat="1" ht="11.25">
      <c r="A912" s="35"/>
      <c r="B912" s="36"/>
      <c r="C912" s="37"/>
      <c r="D912" s="200" t="s">
        <v>154</v>
      </c>
      <c r="E912" s="37"/>
      <c r="F912" s="201" t="s">
        <v>1492</v>
      </c>
      <c r="G912" s="37"/>
      <c r="H912" s="37"/>
      <c r="I912" s="202"/>
      <c r="J912" s="37"/>
      <c r="K912" s="37"/>
      <c r="L912" s="40"/>
      <c r="M912" s="203"/>
      <c r="N912" s="204"/>
      <c r="O912" s="72"/>
      <c r="P912" s="72"/>
      <c r="Q912" s="72"/>
      <c r="R912" s="72"/>
      <c r="S912" s="72"/>
      <c r="T912" s="73"/>
      <c r="U912" s="35"/>
      <c r="V912" s="35"/>
      <c r="W912" s="35"/>
      <c r="X912" s="35"/>
      <c r="Y912" s="35"/>
      <c r="Z912" s="35"/>
      <c r="AA912" s="35"/>
      <c r="AB912" s="35"/>
      <c r="AC912" s="35"/>
      <c r="AD912" s="35"/>
      <c r="AE912" s="35"/>
      <c r="AT912" s="18" t="s">
        <v>154</v>
      </c>
      <c r="AU912" s="18" t="s">
        <v>83</v>
      </c>
    </row>
    <row r="913" spans="1:65" s="2" customFormat="1" ht="24.2" customHeight="1">
      <c r="A913" s="35"/>
      <c r="B913" s="36"/>
      <c r="C913" s="187" t="s">
        <v>1015</v>
      </c>
      <c r="D913" s="187" t="s">
        <v>148</v>
      </c>
      <c r="E913" s="188" t="s">
        <v>1494</v>
      </c>
      <c r="F913" s="189" t="s">
        <v>1495</v>
      </c>
      <c r="G913" s="190" t="s">
        <v>327</v>
      </c>
      <c r="H913" s="191">
        <v>4</v>
      </c>
      <c r="I913" s="192"/>
      <c r="J913" s="193">
        <f>ROUND(I913*H913,2)</f>
        <v>0</v>
      </c>
      <c r="K913" s="189" t="s">
        <v>152</v>
      </c>
      <c r="L913" s="40"/>
      <c r="M913" s="194" t="s">
        <v>1</v>
      </c>
      <c r="N913" s="195" t="s">
        <v>38</v>
      </c>
      <c r="O913" s="72"/>
      <c r="P913" s="196">
        <f>O913*H913</f>
        <v>0</v>
      </c>
      <c r="Q913" s="196">
        <v>0</v>
      </c>
      <c r="R913" s="196">
        <f>Q913*H913</f>
        <v>0</v>
      </c>
      <c r="S913" s="196">
        <v>0</v>
      </c>
      <c r="T913" s="197">
        <f>S913*H913</f>
        <v>0</v>
      </c>
      <c r="U913" s="35"/>
      <c r="V913" s="35"/>
      <c r="W913" s="35"/>
      <c r="X913" s="35"/>
      <c r="Y913" s="35"/>
      <c r="Z913" s="35"/>
      <c r="AA913" s="35"/>
      <c r="AB913" s="35"/>
      <c r="AC913" s="35"/>
      <c r="AD913" s="35"/>
      <c r="AE913" s="35"/>
      <c r="AR913" s="198" t="s">
        <v>199</v>
      </c>
      <c r="AT913" s="198" t="s">
        <v>148</v>
      </c>
      <c r="AU913" s="198" t="s">
        <v>83</v>
      </c>
      <c r="AY913" s="18" t="s">
        <v>146</v>
      </c>
      <c r="BE913" s="199">
        <f>IF(N913="základní",J913,0)</f>
        <v>0</v>
      </c>
      <c r="BF913" s="199">
        <f>IF(N913="snížená",J913,0)</f>
        <v>0</v>
      </c>
      <c r="BG913" s="199">
        <f>IF(N913="zákl. přenesená",J913,0)</f>
        <v>0</v>
      </c>
      <c r="BH913" s="199">
        <f>IF(N913="sníž. přenesená",J913,0)</f>
        <v>0</v>
      </c>
      <c r="BI913" s="199">
        <f>IF(N913="nulová",J913,0)</f>
        <v>0</v>
      </c>
      <c r="BJ913" s="18" t="s">
        <v>81</v>
      </c>
      <c r="BK913" s="199">
        <f>ROUND(I913*H913,2)</f>
        <v>0</v>
      </c>
      <c r="BL913" s="18" t="s">
        <v>199</v>
      </c>
      <c r="BM913" s="198" t="s">
        <v>1496</v>
      </c>
    </row>
    <row r="914" spans="1:65" s="2" customFormat="1" ht="11.25">
      <c r="A914" s="35"/>
      <c r="B914" s="36"/>
      <c r="C914" s="37"/>
      <c r="D914" s="200" t="s">
        <v>154</v>
      </c>
      <c r="E914" s="37"/>
      <c r="F914" s="201" t="s">
        <v>1495</v>
      </c>
      <c r="G914" s="37"/>
      <c r="H914" s="37"/>
      <c r="I914" s="202"/>
      <c r="J914" s="37"/>
      <c r="K914" s="37"/>
      <c r="L914" s="40"/>
      <c r="M914" s="203"/>
      <c r="N914" s="204"/>
      <c r="O914" s="72"/>
      <c r="P914" s="72"/>
      <c r="Q914" s="72"/>
      <c r="R914" s="72"/>
      <c r="S914" s="72"/>
      <c r="T914" s="73"/>
      <c r="U914" s="35"/>
      <c r="V914" s="35"/>
      <c r="W914" s="35"/>
      <c r="X914" s="35"/>
      <c r="Y914" s="35"/>
      <c r="Z914" s="35"/>
      <c r="AA914" s="35"/>
      <c r="AB914" s="35"/>
      <c r="AC914" s="35"/>
      <c r="AD914" s="35"/>
      <c r="AE914" s="35"/>
      <c r="AT914" s="18" t="s">
        <v>154</v>
      </c>
      <c r="AU914" s="18" t="s">
        <v>83</v>
      </c>
    </row>
    <row r="915" spans="1:65" s="2" customFormat="1" ht="11.25">
      <c r="A915" s="35"/>
      <c r="B915" s="36"/>
      <c r="C915" s="37"/>
      <c r="D915" s="205" t="s">
        <v>155</v>
      </c>
      <c r="E915" s="37"/>
      <c r="F915" s="206" t="s">
        <v>1497</v>
      </c>
      <c r="G915" s="37"/>
      <c r="H915" s="37"/>
      <c r="I915" s="202"/>
      <c r="J915" s="37"/>
      <c r="K915" s="37"/>
      <c r="L915" s="40"/>
      <c r="M915" s="203"/>
      <c r="N915" s="204"/>
      <c r="O915" s="72"/>
      <c r="P915" s="72"/>
      <c r="Q915" s="72"/>
      <c r="R915" s="72"/>
      <c r="S915" s="72"/>
      <c r="T915" s="73"/>
      <c r="U915" s="35"/>
      <c r="V915" s="35"/>
      <c r="W915" s="35"/>
      <c r="X915" s="35"/>
      <c r="Y915" s="35"/>
      <c r="Z915" s="35"/>
      <c r="AA915" s="35"/>
      <c r="AB915" s="35"/>
      <c r="AC915" s="35"/>
      <c r="AD915" s="35"/>
      <c r="AE915" s="35"/>
      <c r="AT915" s="18" t="s">
        <v>155</v>
      </c>
      <c r="AU915" s="18" t="s">
        <v>83</v>
      </c>
    </row>
    <row r="916" spans="1:65" s="2" customFormat="1" ht="24.2" customHeight="1">
      <c r="A916" s="35"/>
      <c r="B916" s="36"/>
      <c r="C916" s="187" t="s">
        <v>1498</v>
      </c>
      <c r="D916" s="187" t="s">
        <v>148</v>
      </c>
      <c r="E916" s="188" t="s">
        <v>1499</v>
      </c>
      <c r="F916" s="189" t="s">
        <v>1500</v>
      </c>
      <c r="G916" s="190" t="s">
        <v>327</v>
      </c>
      <c r="H916" s="191">
        <v>2</v>
      </c>
      <c r="I916" s="192"/>
      <c r="J916" s="193">
        <f>ROUND(I916*H916,2)</f>
        <v>0</v>
      </c>
      <c r="K916" s="189" t="s">
        <v>152</v>
      </c>
      <c r="L916" s="40"/>
      <c r="M916" s="194" t="s">
        <v>1</v>
      </c>
      <c r="N916" s="195" t="s">
        <v>38</v>
      </c>
      <c r="O916" s="72"/>
      <c r="P916" s="196">
        <f>O916*H916</f>
        <v>0</v>
      </c>
      <c r="Q916" s="196">
        <v>0</v>
      </c>
      <c r="R916" s="196">
        <f>Q916*H916</f>
        <v>0</v>
      </c>
      <c r="S916" s="196">
        <v>0</v>
      </c>
      <c r="T916" s="197">
        <f>S916*H916</f>
        <v>0</v>
      </c>
      <c r="U916" s="35"/>
      <c r="V916" s="35"/>
      <c r="W916" s="35"/>
      <c r="X916" s="35"/>
      <c r="Y916" s="35"/>
      <c r="Z916" s="35"/>
      <c r="AA916" s="35"/>
      <c r="AB916" s="35"/>
      <c r="AC916" s="35"/>
      <c r="AD916" s="35"/>
      <c r="AE916" s="35"/>
      <c r="AR916" s="198" t="s">
        <v>199</v>
      </c>
      <c r="AT916" s="198" t="s">
        <v>148</v>
      </c>
      <c r="AU916" s="198" t="s">
        <v>83</v>
      </c>
      <c r="AY916" s="18" t="s">
        <v>146</v>
      </c>
      <c r="BE916" s="199">
        <f>IF(N916="základní",J916,0)</f>
        <v>0</v>
      </c>
      <c r="BF916" s="199">
        <f>IF(N916="snížená",J916,0)</f>
        <v>0</v>
      </c>
      <c r="BG916" s="199">
        <f>IF(N916="zákl. přenesená",J916,0)</f>
        <v>0</v>
      </c>
      <c r="BH916" s="199">
        <f>IF(N916="sníž. přenesená",J916,0)</f>
        <v>0</v>
      </c>
      <c r="BI916" s="199">
        <f>IF(N916="nulová",J916,0)</f>
        <v>0</v>
      </c>
      <c r="BJ916" s="18" t="s">
        <v>81</v>
      </c>
      <c r="BK916" s="199">
        <f>ROUND(I916*H916,2)</f>
        <v>0</v>
      </c>
      <c r="BL916" s="18" t="s">
        <v>199</v>
      </c>
      <c r="BM916" s="198" t="s">
        <v>1501</v>
      </c>
    </row>
    <row r="917" spans="1:65" s="2" customFormat="1" ht="19.5">
      <c r="A917" s="35"/>
      <c r="B917" s="36"/>
      <c r="C917" s="37"/>
      <c r="D917" s="200" t="s">
        <v>154</v>
      </c>
      <c r="E917" s="37"/>
      <c r="F917" s="201" t="s">
        <v>1500</v>
      </c>
      <c r="G917" s="37"/>
      <c r="H917" s="37"/>
      <c r="I917" s="202"/>
      <c r="J917" s="37"/>
      <c r="K917" s="37"/>
      <c r="L917" s="40"/>
      <c r="M917" s="203"/>
      <c r="N917" s="204"/>
      <c r="O917" s="72"/>
      <c r="P917" s="72"/>
      <c r="Q917" s="72"/>
      <c r="R917" s="72"/>
      <c r="S917" s="72"/>
      <c r="T917" s="73"/>
      <c r="U917" s="35"/>
      <c r="V917" s="35"/>
      <c r="W917" s="35"/>
      <c r="X917" s="35"/>
      <c r="Y917" s="35"/>
      <c r="Z917" s="35"/>
      <c r="AA917" s="35"/>
      <c r="AB917" s="35"/>
      <c r="AC917" s="35"/>
      <c r="AD917" s="35"/>
      <c r="AE917" s="35"/>
      <c r="AT917" s="18" t="s">
        <v>154</v>
      </c>
      <c r="AU917" s="18" t="s">
        <v>83</v>
      </c>
    </row>
    <row r="918" spans="1:65" s="2" customFormat="1" ht="11.25">
      <c r="A918" s="35"/>
      <c r="B918" s="36"/>
      <c r="C918" s="37"/>
      <c r="D918" s="205" t="s">
        <v>155</v>
      </c>
      <c r="E918" s="37"/>
      <c r="F918" s="206" t="s">
        <v>1502</v>
      </c>
      <c r="G918" s="37"/>
      <c r="H918" s="37"/>
      <c r="I918" s="202"/>
      <c r="J918" s="37"/>
      <c r="K918" s="37"/>
      <c r="L918" s="40"/>
      <c r="M918" s="203"/>
      <c r="N918" s="204"/>
      <c r="O918" s="72"/>
      <c r="P918" s="72"/>
      <c r="Q918" s="72"/>
      <c r="R918" s="72"/>
      <c r="S918" s="72"/>
      <c r="T918" s="73"/>
      <c r="U918" s="35"/>
      <c r="V918" s="35"/>
      <c r="W918" s="35"/>
      <c r="X918" s="35"/>
      <c r="Y918" s="35"/>
      <c r="Z918" s="35"/>
      <c r="AA918" s="35"/>
      <c r="AB918" s="35"/>
      <c r="AC918" s="35"/>
      <c r="AD918" s="35"/>
      <c r="AE918" s="35"/>
      <c r="AT918" s="18" t="s">
        <v>155</v>
      </c>
      <c r="AU918" s="18" t="s">
        <v>83</v>
      </c>
    </row>
    <row r="919" spans="1:65" s="2" customFormat="1" ht="21.75" customHeight="1">
      <c r="A919" s="35"/>
      <c r="B919" s="36"/>
      <c r="C919" s="239" t="s">
        <v>1019</v>
      </c>
      <c r="D919" s="239" t="s">
        <v>161</v>
      </c>
      <c r="E919" s="240" t="s">
        <v>1503</v>
      </c>
      <c r="F919" s="241" t="s">
        <v>1504</v>
      </c>
      <c r="G919" s="242" t="s">
        <v>320</v>
      </c>
      <c r="H919" s="243">
        <v>2</v>
      </c>
      <c r="I919" s="244"/>
      <c r="J919" s="245">
        <f>ROUND(I919*H919,2)</f>
        <v>0</v>
      </c>
      <c r="K919" s="241" t="s">
        <v>152</v>
      </c>
      <c r="L919" s="246"/>
      <c r="M919" s="247" t="s">
        <v>1</v>
      </c>
      <c r="N919" s="248" t="s">
        <v>38</v>
      </c>
      <c r="O919" s="72"/>
      <c r="P919" s="196">
        <f>O919*H919</f>
        <v>0</v>
      </c>
      <c r="Q919" s="196">
        <v>0</v>
      </c>
      <c r="R919" s="196">
        <f>Q919*H919</f>
        <v>0</v>
      </c>
      <c r="S919" s="196">
        <v>0</v>
      </c>
      <c r="T919" s="197">
        <f>S919*H919</f>
        <v>0</v>
      </c>
      <c r="U919" s="35"/>
      <c r="V919" s="35"/>
      <c r="W919" s="35"/>
      <c r="X919" s="35"/>
      <c r="Y919" s="35"/>
      <c r="Z919" s="35"/>
      <c r="AA919" s="35"/>
      <c r="AB919" s="35"/>
      <c r="AC919" s="35"/>
      <c r="AD919" s="35"/>
      <c r="AE919" s="35"/>
      <c r="AR919" s="198" t="s">
        <v>281</v>
      </c>
      <c r="AT919" s="198" t="s">
        <v>161</v>
      </c>
      <c r="AU919" s="198" t="s">
        <v>83</v>
      </c>
      <c r="AY919" s="18" t="s">
        <v>146</v>
      </c>
      <c r="BE919" s="199">
        <f>IF(N919="základní",J919,0)</f>
        <v>0</v>
      </c>
      <c r="BF919" s="199">
        <f>IF(N919="snížená",J919,0)</f>
        <v>0</v>
      </c>
      <c r="BG919" s="199">
        <f>IF(N919="zákl. přenesená",J919,0)</f>
        <v>0</v>
      </c>
      <c r="BH919" s="199">
        <f>IF(N919="sníž. přenesená",J919,0)</f>
        <v>0</v>
      </c>
      <c r="BI919" s="199">
        <f>IF(N919="nulová",J919,0)</f>
        <v>0</v>
      </c>
      <c r="BJ919" s="18" t="s">
        <v>81</v>
      </c>
      <c r="BK919" s="199">
        <f>ROUND(I919*H919,2)</f>
        <v>0</v>
      </c>
      <c r="BL919" s="18" t="s">
        <v>199</v>
      </c>
      <c r="BM919" s="198" t="s">
        <v>1505</v>
      </c>
    </row>
    <row r="920" spans="1:65" s="2" customFormat="1" ht="11.25">
      <c r="A920" s="35"/>
      <c r="B920" s="36"/>
      <c r="C920" s="37"/>
      <c r="D920" s="200" t="s">
        <v>154</v>
      </c>
      <c r="E920" s="37"/>
      <c r="F920" s="201" t="s">
        <v>1504</v>
      </c>
      <c r="G920" s="37"/>
      <c r="H920" s="37"/>
      <c r="I920" s="202"/>
      <c r="J920" s="37"/>
      <c r="K920" s="37"/>
      <c r="L920" s="40"/>
      <c r="M920" s="203"/>
      <c r="N920" s="204"/>
      <c r="O920" s="72"/>
      <c r="P920" s="72"/>
      <c r="Q920" s="72"/>
      <c r="R920" s="72"/>
      <c r="S920" s="72"/>
      <c r="T920" s="73"/>
      <c r="U920" s="35"/>
      <c r="V920" s="35"/>
      <c r="W920" s="35"/>
      <c r="X920" s="35"/>
      <c r="Y920" s="35"/>
      <c r="Z920" s="35"/>
      <c r="AA920" s="35"/>
      <c r="AB920" s="35"/>
      <c r="AC920" s="35"/>
      <c r="AD920" s="35"/>
      <c r="AE920" s="35"/>
      <c r="AT920" s="18" t="s">
        <v>154</v>
      </c>
      <c r="AU920" s="18" t="s">
        <v>83</v>
      </c>
    </row>
    <row r="921" spans="1:65" s="2" customFormat="1" ht="16.5" customHeight="1">
      <c r="A921" s="35"/>
      <c r="B921" s="36"/>
      <c r="C921" s="239" t="s">
        <v>1506</v>
      </c>
      <c r="D921" s="239" t="s">
        <v>161</v>
      </c>
      <c r="E921" s="240" t="s">
        <v>1507</v>
      </c>
      <c r="F921" s="241" t="s">
        <v>1508</v>
      </c>
      <c r="G921" s="242" t="s">
        <v>1509</v>
      </c>
      <c r="H921" s="243">
        <v>2</v>
      </c>
      <c r="I921" s="244"/>
      <c r="J921" s="245">
        <f>ROUND(I921*H921,2)</f>
        <v>0</v>
      </c>
      <c r="K921" s="241" t="s">
        <v>152</v>
      </c>
      <c r="L921" s="246"/>
      <c r="M921" s="247" t="s">
        <v>1</v>
      </c>
      <c r="N921" s="248" t="s">
        <v>38</v>
      </c>
      <c r="O921" s="72"/>
      <c r="P921" s="196">
        <f>O921*H921</f>
        <v>0</v>
      </c>
      <c r="Q921" s="196">
        <v>0</v>
      </c>
      <c r="R921" s="196">
        <f>Q921*H921</f>
        <v>0</v>
      </c>
      <c r="S921" s="196">
        <v>0</v>
      </c>
      <c r="T921" s="197">
        <f>S921*H921</f>
        <v>0</v>
      </c>
      <c r="U921" s="35"/>
      <c r="V921" s="35"/>
      <c r="W921" s="35"/>
      <c r="X921" s="35"/>
      <c r="Y921" s="35"/>
      <c r="Z921" s="35"/>
      <c r="AA921" s="35"/>
      <c r="AB921" s="35"/>
      <c r="AC921" s="35"/>
      <c r="AD921" s="35"/>
      <c r="AE921" s="35"/>
      <c r="AR921" s="198" t="s">
        <v>281</v>
      </c>
      <c r="AT921" s="198" t="s">
        <v>161</v>
      </c>
      <c r="AU921" s="198" t="s">
        <v>83</v>
      </c>
      <c r="AY921" s="18" t="s">
        <v>146</v>
      </c>
      <c r="BE921" s="199">
        <f>IF(N921="základní",J921,0)</f>
        <v>0</v>
      </c>
      <c r="BF921" s="199">
        <f>IF(N921="snížená",J921,0)</f>
        <v>0</v>
      </c>
      <c r="BG921" s="199">
        <f>IF(N921="zákl. přenesená",J921,0)</f>
        <v>0</v>
      </c>
      <c r="BH921" s="199">
        <f>IF(N921="sníž. přenesená",J921,0)</f>
        <v>0</v>
      </c>
      <c r="BI921" s="199">
        <f>IF(N921="nulová",J921,0)</f>
        <v>0</v>
      </c>
      <c r="BJ921" s="18" t="s">
        <v>81</v>
      </c>
      <c r="BK921" s="199">
        <f>ROUND(I921*H921,2)</f>
        <v>0</v>
      </c>
      <c r="BL921" s="18" t="s">
        <v>199</v>
      </c>
      <c r="BM921" s="198" t="s">
        <v>1510</v>
      </c>
    </row>
    <row r="922" spans="1:65" s="2" customFormat="1" ht="11.25">
      <c r="A922" s="35"/>
      <c r="B922" s="36"/>
      <c r="C922" s="37"/>
      <c r="D922" s="200" t="s">
        <v>154</v>
      </c>
      <c r="E922" s="37"/>
      <c r="F922" s="201" t="s">
        <v>1508</v>
      </c>
      <c r="G922" s="37"/>
      <c r="H922" s="37"/>
      <c r="I922" s="202"/>
      <c r="J922" s="37"/>
      <c r="K922" s="37"/>
      <c r="L922" s="40"/>
      <c r="M922" s="203"/>
      <c r="N922" s="204"/>
      <c r="O922" s="72"/>
      <c r="P922" s="72"/>
      <c r="Q922" s="72"/>
      <c r="R922" s="72"/>
      <c r="S922" s="72"/>
      <c r="T922" s="73"/>
      <c r="U922" s="35"/>
      <c r="V922" s="35"/>
      <c r="W922" s="35"/>
      <c r="X922" s="35"/>
      <c r="Y922" s="35"/>
      <c r="Z922" s="35"/>
      <c r="AA922" s="35"/>
      <c r="AB922" s="35"/>
      <c r="AC922" s="35"/>
      <c r="AD922" s="35"/>
      <c r="AE922" s="35"/>
      <c r="AT922" s="18" t="s">
        <v>154</v>
      </c>
      <c r="AU922" s="18" t="s">
        <v>83</v>
      </c>
    </row>
    <row r="923" spans="1:65" s="2" customFormat="1" ht="24.2" customHeight="1">
      <c r="A923" s="35"/>
      <c r="B923" s="36"/>
      <c r="C923" s="187" t="s">
        <v>1022</v>
      </c>
      <c r="D923" s="187" t="s">
        <v>148</v>
      </c>
      <c r="E923" s="188" t="s">
        <v>1511</v>
      </c>
      <c r="F923" s="189" t="s">
        <v>1512</v>
      </c>
      <c r="G923" s="190" t="s">
        <v>860</v>
      </c>
      <c r="H923" s="253"/>
      <c r="I923" s="192"/>
      <c r="J923" s="193">
        <f>ROUND(I923*H923,2)</f>
        <v>0</v>
      </c>
      <c r="K923" s="189" t="s">
        <v>152</v>
      </c>
      <c r="L923" s="40"/>
      <c r="M923" s="194" t="s">
        <v>1</v>
      </c>
      <c r="N923" s="195" t="s">
        <v>38</v>
      </c>
      <c r="O923" s="72"/>
      <c r="P923" s="196">
        <f>O923*H923</f>
        <v>0</v>
      </c>
      <c r="Q923" s="196">
        <v>0</v>
      </c>
      <c r="R923" s="196">
        <f>Q923*H923</f>
        <v>0</v>
      </c>
      <c r="S923" s="196">
        <v>0</v>
      </c>
      <c r="T923" s="197">
        <f>S923*H923</f>
        <v>0</v>
      </c>
      <c r="U923" s="35"/>
      <c r="V923" s="35"/>
      <c r="W923" s="35"/>
      <c r="X923" s="35"/>
      <c r="Y923" s="35"/>
      <c r="Z923" s="35"/>
      <c r="AA923" s="35"/>
      <c r="AB923" s="35"/>
      <c r="AC923" s="35"/>
      <c r="AD923" s="35"/>
      <c r="AE923" s="35"/>
      <c r="AR923" s="198" t="s">
        <v>199</v>
      </c>
      <c r="AT923" s="198" t="s">
        <v>148</v>
      </c>
      <c r="AU923" s="198" t="s">
        <v>83</v>
      </c>
      <c r="AY923" s="18" t="s">
        <v>146</v>
      </c>
      <c r="BE923" s="199">
        <f>IF(N923="základní",J923,0)</f>
        <v>0</v>
      </c>
      <c r="BF923" s="199">
        <f>IF(N923="snížená",J923,0)</f>
        <v>0</v>
      </c>
      <c r="BG923" s="199">
        <f>IF(N923="zákl. přenesená",J923,0)</f>
        <v>0</v>
      </c>
      <c r="BH923" s="199">
        <f>IF(N923="sníž. přenesená",J923,0)</f>
        <v>0</v>
      </c>
      <c r="BI923" s="199">
        <f>IF(N923="nulová",J923,0)</f>
        <v>0</v>
      </c>
      <c r="BJ923" s="18" t="s">
        <v>81</v>
      </c>
      <c r="BK923" s="199">
        <f>ROUND(I923*H923,2)</f>
        <v>0</v>
      </c>
      <c r="BL923" s="18" t="s">
        <v>199</v>
      </c>
      <c r="BM923" s="198" t="s">
        <v>1513</v>
      </c>
    </row>
    <row r="924" spans="1:65" s="2" customFormat="1" ht="11.25">
      <c r="A924" s="35"/>
      <c r="B924" s="36"/>
      <c r="C924" s="37"/>
      <c r="D924" s="200" t="s">
        <v>154</v>
      </c>
      <c r="E924" s="37"/>
      <c r="F924" s="201" t="s">
        <v>1512</v>
      </c>
      <c r="G924" s="37"/>
      <c r="H924" s="37"/>
      <c r="I924" s="202"/>
      <c r="J924" s="37"/>
      <c r="K924" s="37"/>
      <c r="L924" s="40"/>
      <c r="M924" s="203"/>
      <c r="N924" s="204"/>
      <c r="O924" s="72"/>
      <c r="P924" s="72"/>
      <c r="Q924" s="72"/>
      <c r="R924" s="72"/>
      <c r="S924" s="72"/>
      <c r="T924" s="73"/>
      <c r="U924" s="35"/>
      <c r="V924" s="35"/>
      <c r="W924" s="35"/>
      <c r="X924" s="35"/>
      <c r="Y924" s="35"/>
      <c r="Z924" s="35"/>
      <c r="AA924" s="35"/>
      <c r="AB924" s="35"/>
      <c r="AC924" s="35"/>
      <c r="AD924" s="35"/>
      <c r="AE924" s="35"/>
      <c r="AT924" s="18" t="s">
        <v>154</v>
      </c>
      <c r="AU924" s="18" t="s">
        <v>83</v>
      </c>
    </row>
    <row r="925" spans="1:65" s="2" customFormat="1" ht="11.25">
      <c r="A925" s="35"/>
      <c r="B925" s="36"/>
      <c r="C925" s="37"/>
      <c r="D925" s="205" t="s">
        <v>155</v>
      </c>
      <c r="E925" s="37"/>
      <c r="F925" s="206" t="s">
        <v>1514</v>
      </c>
      <c r="G925" s="37"/>
      <c r="H925" s="37"/>
      <c r="I925" s="202"/>
      <c r="J925" s="37"/>
      <c r="K925" s="37"/>
      <c r="L925" s="40"/>
      <c r="M925" s="203"/>
      <c r="N925" s="204"/>
      <c r="O925" s="72"/>
      <c r="P925" s="72"/>
      <c r="Q925" s="72"/>
      <c r="R925" s="72"/>
      <c r="S925" s="72"/>
      <c r="T925" s="73"/>
      <c r="U925" s="35"/>
      <c r="V925" s="35"/>
      <c r="W925" s="35"/>
      <c r="X925" s="35"/>
      <c r="Y925" s="35"/>
      <c r="Z925" s="35"/>
      <c r="AA925" s="35"/>
      <c r="AB925" s="35"/>
      <c r="AC925" s="35"/>
      <c r="AD925" s="35"/>
      <c r="AE925" s="35"/>
      <c r="AT925" s="18" t="s">
        <v>155</v>
      </c>
      <c r="AU925" s="18" t="s">
        <v>83</v>
      </c>
    </row>
    <row r="926" spans="1:65" s="12" customFormat="1" ht="22.9" customHeight="1">
      <c r="B926" s="171"/>
      <c r="C926" s="172"/>
      <c r="D926" s="173" t="s">
        <v>72</v>
      </c>
      <c r="E926" s="185" t="s">
        <v>1515</v>
      </c>
      <c r="F926" s="185" t="s">
        <v>1516</v>
      </c>
      <c r="G926" s="172"/>
      <c r="H926" s="172"/>
      <c r="I926" s="175"/>
      <c r="J926" s="186">
        <f>BK926</f>
        <v>0</v>
      </c>
      <c r="K926" s="172"/>
      <c r="L926" s="177"/>
      <c r="M926" s="178"/>
      <c r="N926" s="179"/>
      <c r="O926" s="179"/>
      <c r="P926" s="180">
        <f>SUM(P927:P959)</f>
        <v>0</v>
      </c>
      <c r="Q926" s="179"/>
      <c r="R926" s="180">
        <f>SUM(R927:R959)</f>
        <v>0</v>
      </c>
      <c r="S926" s="179"/>
      <c r="T926" s="181">
        <f>SUM(T927:T959)</f>
        <v>0</v>
      </c>
      <c r="AR926" s="182" t="s">
        <v>83</v>
      </c>
      <c r="AT926" s="183" t="s">
        <v>72</v>
      </c>
      <c r="AU926" s="183" t="s">
        <v>81</v>
      </c>
      <c r="AY926" s="182" t="s">
        <v>146</v>
      </c>
      <c r="BK926" s="184">
        <f>SUM(BK927:BK959)</f>
        <v>0</v>
      </c>
    </row>
    <row r="927" spans="1:65" s="2" customFormat="1" ht="16.5" customHeight="1">
      <c r="A927" s="35"/>
      <c r="B927" s="36"/>
      <c r="C927" s="187" t="s">
        <v>1517</v>
      </c>
      <c r="D927" s="187" t="s">
        <v>148</v>
      </c>
      <c r="E927" s="188" t="s">
        <v>1518</v>
      </c>
      <c r="F927" s="189" t="s">
        <v>1519</v>
      </c>
      <c r="G927" s="190" t="s">
        <v>170</v>
      </c>
      <c r="H927" s="191">
        <v>26.03</v>
      </c>
      <c r="I927" s="192"/>
      <c r="J927" s="193">
        <f>ROUND(I927*H927,2)</f>
        <v>0</v>
      </c>
      <c r="K927" s="189" t="s">
        <v>152</v>
      </c>
      <c r="L927" s="40"/>
      <c r="M927" s="194" t="s">
        <v>1</v>
      </c>
      <c r="N927" s="195" t="s">
        <v>38</v>
      </c>
      <c r="O927" s="72"/>
      <c r="P927" s="196">
        <f>O927*H927</f>
        <v>0</v>
      </c>
      <c r="Q927" s="196">
        <v>0</v>
      </c>
      <c r="R927" s="196">
        <f>Q927*H927</f>
        <v>0</v>
      </c>
      <c r="S927" s="196">
        <v>0</v>
      </c>
      <c r="T927" s="197">
        <f>S927*H927</f>
        <v>0</v>
      </c>
      <c r="U927" s="35"/>
      <c r="V927" s="35"/>
      <c r="W927" s="35"/>
      <c r="X927" s="35"/>
      <c r="Y927" s="35"/>
      <c r="Z927" s="35"/>
      <c r="AA927" s="35"/>
      <c r="AB927" s="35"/>
      <c r="AC927" s="35"/>
      <c r="AD927" s="35"/>
      <c r="AE927" s="35"/>
      <c r="AR927" s="198" t="s">
        <v>199</v>
      </c>
      <c r="AT927" s="198" t="s">
        <v>148</v>
      </c>
      <c r="AU927" s="198" t="s">
        <v>83</v>
      </c>
      <c r="AY927" s="18" t="s">
        <v>146</v>
      </c>
      <c r="BE927" s="199">
        <f>IF(N927="základní",J927,0)</f>
        <v>0</v>
      </c>
      <c r="BF927" s="199">
        <f>IF(N927="snížená",J927,0)</f>
        <v>0</v>
      </c>
      <c r="BG927" s="199">
        <f>IF(N927="zákl. přenesená",J927,0)</f>
        <v>0</v>
      </c>
      <c r="BH927" s="199">
        <f>IF(N927="sníž. přenesená",J927,0)</f>
        <v>0</v>
      </c>
      <c r="BI927" s="199">
        <f>IF(N927="nulová",J927,0)</f>
        <v>0</v>
      </c>
      <c r="BJ927" s="18" t="s">
        <v>81</v>
      </c>
      <c r="BK927" s="199">
        <f>ROUND(I927*H927,2)</f>
        <v>0</v>
      </c>
      <c r="BL927" s="18" t="s">
        <v>199</v>
      </c>
      <c r="BM927" s="198" t="s">
        <v>1520</v>
      </c>
    </row>
    <row r="928" spans="1:65" s="2" customFormat="1" ht="11.25">
      <c r="A928" s="35"/>
      <c r="B928" s="36"/>
      <c r="C928" s="37"/>
      <c r="D928" s="200" t="s">
        <v>154</v>
      </c>
      <c r="E928" s="37"/>
      <c r="F928" s="201" t="s">
        <v>1519</v>
      </c>
      <c r="G928" s="37"/>
      <c r="H928" s="37"/>
      <c r="I928" s="202"/>
      <c r="J928" s="37"/>
      <c r="K928" s="37"/>
      <c r="L928" s="40"/>
      <c r="M928" s="203"/>
      <c r="N928" s="204"/>
      <c r="O928" s="72"/>
      <c r="P928" s="72"/>
      <c r="Q928" s="72"/>
      <c r="R928" s="72"/>
      <c r="S928" s="72"/>
      <c r="T928" s="73"/>
      <c r="U928" s="35"/>
      <c r="V928" s="35"/>
      <c r="W928" s="35"/>
      <c r="X928" s="35"/>
      <c r="Y928" s="35"/>
      <c r="Z928" s="35"/>
      <c r="AA928" s="35"/>
      <c r="AB928" s="35"/>
      <c r="AC928" s="35"/>
      <c r="AD928" s="35"/>
      <c r="AE928" s="35"/>
      <c r="AT928" s="18" t="s">
        <v>154</v>
      </c>
      <c r="AU928" s="18" t="s">
        <v>83</v>
      </c>
    </row>
    <row r="929" spans="1:65" s="2" customFormat="1" ht="11.25">
      <c r="A929" s="35"/>
      <c r="B929" s="36"/>
      <c r="C929" s="37"/>
      <c r="D929" s="205" t="s">
        <v>155</v>
      </c>
      <c r="E929" s="37"/>
      <c r="F929" s="206" t="s">
        <v>1521</v>
      </c>
      <c r="G929" s="37"/>
      <c r="H929" s="37"/>
      <c r="I929" s="202"/>
      <c r="J929" s="37"/>
      <c r="K929" s="37"/>
      <c r="L929" s="40"/>
      <c r="M929" s="203"/>
      <c r="N929" s="204"/>
      <c r="O929" s="72"/>
      <c r="P929" s="72"/>
      <c r="Q929" s="72"/>
      <c r="R929" s="72"/>
      <c r="S929" s="72"/>
      <c r="T929" s="73"/>
      <c r="U929" s="35"/>
      <c r="V929" s="35"/>
      <c r="W929" s="35"/>
      <c r="X929" s="35"/>
      <c r="Y929" s="35"/>
      <c r="Z929" s="35"/>
      <c r="AA929" s="35"/>
      <c r="AB929" s="35"/>
      <c r="AC929" s="35"/>
      <c r="AD929" s="35"/>
      <c r="AE929" s="35"/>
      <c r="AT929" s="18" t="s">
        <v>155</v>
      </c>
      <c r="AU929" s="18" t="s">
        <v>83</v>
      </c>
    </row>
    <row r="930" spans="1:65" s="2" customFormat="1" ht="16.5" customHeight="1">
      <c r="A930" s="35"/>
      <c r="B930" s="36"/>
      <c r="C930" s="187" t="s">
        <v>1026</v>
      </c>
      <c r="D930" s="187" t="s">
        <v>148</v>
      </c>
      <c r="E930" s="188" t="s">
        <v>1522</v>
      </c>
      <c r="F930" s="189" t="s">
        <v>1523</v>
      </c>
      <c r="G930" s="190" t="s">
        <v>170</v>
      </c>
      <c r="H930" s="191">
        <v>26.03</v>
      </c>
      <c r="I930" s="192"/>
      <c r="J930" s="193">
        <f>ROUND(I930*H930,2)</f>
        <v>0</v>
      </c>
      <c r="K930" s="189" t="s">
        <v>152</v>
      </c>
      <c r="L930" s="40"/>
      <c r="M930" s="194" t="s">
        <v>1</v>
      </c>
      <c r="N930" s="195" t="s">
        <v>38</v>
      </c>
      <c r="O930" s="72"/>
      <c r="P930" s="196">
        <f>O930*H930</f>
        <v>0</v>
      </c>
      <c r="Q930" s="196">
        <v>0</v>
      </c>
      <c r="R930" s="196">
        <f>Q930*H930</f>
        <v>0</v>
      </c>
      <c r="S930" s="196">
        <v>0</v>
      </c>
      <c r="T930" s="197">
        <f>S930*H930</f>
        <v>0</v>
      </c>
      <c r="U930" s="35"/>
      <c r="V930" s="35"/>
      <c r="W930" s="35"/>
      <c r="X930" s="35"/>
      <c r="Y930" s="35"/>
      <c r="Z930" s="35"/>
      <c r="AA930" s="35"/>
      <c r="AB930" s="35"/>
      <c r="AC930" s="35"/>
      <c r="AD930" s="35"/>
      <c r="AE930" s="35"/>
      <c r="AR930" s="198" t="s">
        <v>199</v>
      </c>
      <c r="AT930" s="198" t="s">
        <v>148</v>
      </c>
      <c r="AU930" s="198" t="s">
        <v>83</v>
      </c>
      <c r="AY930" s="18" t="s">
        <v>146</v>
      </c>
      <c r="BE930" s="199">
        <f>IF(N930="základní",J930,0)</f>
        <v>0</v>
      </c>
      <c r="BF930" s="199">
        <f>IF(N930="snížená",J930,0)</f>
        <v>0</v>
      </c>
      <c r="BG930" s="199">
        <f>IF(N930="zákl. přenesená",J930,0)</f>
        <v>0</v>
      </c>
      <c r="BH930" s="199">
        <f>IF(N930="sníž. přenesená",J930,0)</f>
        <v>0</v>
      </c>
      <c r="BI930" s="199">
        <f>IF(N930="nulová",J930,0)</f>
        <v>0</v>
      </c>
      <c r="BJ930" s="18" t="s">
        <v>81</v>
      </c>
      <c r="BK930" s="199">
        <f>ROUND(I930*H930,2)</f>
        <v>0</v>
      </c>
      <c r="BL930" s="18" t="s">
        <v>199</v>
      </c>
      <c r="BM930" s="198" t="s">
        <v>1524</v>
      </c>
    </row>
    <row r="931" spans="1:65" s="2" customFormat="1" ht="11.25">
      <c r="A931" s="35"/>
      <c r="B931" s="36"/>
      <c r="C931" s="37"/>
      <c r="D931" s="200" t="s">
        <v>154</v>
      </c>
      <c r="E931" s="37"/>
      <c r="F931" s="201" t="s">
        <v>1523</v>
      </c>
      <c r="G931" s="37"/>
      <c r="H931" s="37"/>
      <c r="I931" s="202"/>
      <c r="J931" s="37"/>
      <c r="K931" s="37"/>
      <c r="L931" s="40"/>
      <c r="M931" s="203"/>
      <c r="N931" s="204"/>
      <c r="O931" s="72"/>
      <c r="P931" s="72"/>
      <c r="Q931" s="72"/>
      <c r="R931" s="72"/>
      <c r="S931" s="72"/>
      <c r="T931" s="73"/>
      <c r="U931" s="35"/>
      <c r="V931" s="35"/>
      <c r="W931" s="35"/>
      <c r="X931" s="35"/>
      <c r="Y931" s="35"/>
      <c r="Z931" s="35"/>
      <c r="AA931" s="35"/>
      <c r="AB931" s="35"/>
      <c r="AC931" s="35"/>
      <c r="AD931" s="35"/>
      <c r="AE931" s="35"/>
      <c r="AT931" s="18" t="s">
        <v>154</v>
      </c>
      <c r="AU931" s="18" t="s">
        <v>83</v>
      </c>
    </row>
    <row r="932" spans="1:65" s="2" customFormat="1" ht="11.25">
      <c r="A932" s="35"/>
      <c r="B932" s="36"/>
      <c r="C932" s="37"/>
      <c r="D932" s="205" t="s">
        <v>155</v>
      </c>
      <c r="E932" s="37"/>
      <c r="F932" s="206" t="s">
        <v>1525</v>
      </c>
      <c r="G932" s="37"/>
      <c r="H932" s="37"/>
      <c r="I932" s="202"/>
      <c r="J932" s="37"/>
      <c r="K932" s="37"/>
      <c r="L932" s="40"/>
      <c r="M932" s="203"/>
      <c r="N932" s="204"/>
      <c r="O932" s="72"/>
      <c r="P932" s="72"/>
      <c r="Q932" s="72"/>
      <c r="R932" s="72"/>
      <c r="S932" s="72"/>
      <c r="T932" s="73"/>
      <c r="U932" s="35"/>
      <c r="V932" s="35"/>
      <c r="W932" s="35"/>
      <c r="X932" s="35"/>
      <c r="Y932" s="35"/>
      <c r="Z932" s="35"/>
      <c r="AA932" s="35"/>
      <c r="AB932" s="35"/>
      <c r="AC932" s="35"/>
      <c r="AD932" s="35"/>
      <c r="AE932" s="35"/>
      <c r="AT932" s="18" t="s">
        <v>155</v>
      </c>
      <c r="AU932" s="18" t="s">
        <v>83</v>
      </c>
    </row>
    <row r="933" spans="1:65" s="2" customFormat="1" ht="24.2" customHeight="1">
      <c r="A933" s="35"/>
      <c r="B933" s="36"/>
      <c r="C933" s="187" t="s">
        <v>1526</v>
      </c>
      <c r="D933" s="187" t="s">
        <v>148</v>
      </c>
      <c r="E933" s="188" t="s">
        <v>1527</v>
      </c>
      <c r="F933" s="189" t="s">
        <v>1528</v>
      </c>
      <c r="G933" s="190" t="s">
        <v>170</v>
      </c>
      <c r="H933" s="191">
        <v>26.03</v>
      </c>
      <c r="I933" s="192"/>
      <c r="J933" s="193">
        <f>ROUND(I933*H933,2)</f>
        <v>0</v>
      </c>
      <c r="K933" s="189" t="s">
        <v>152</v>
      </c>
      <c r="L933" s="40"/>
      <c r="M933" s="194" t="s">
        <v>1</v>
      </c>
      <c r="N933" s="195" t="s">
        <v>38</v>
      </c>
      <c r="O933" s="72"/>
      <c r="P933" s="196">
        <f>O933*H933</f>
        <v>0</v>
      </c>
      <c r="Q933" s="196">
        <v>0</v>
      </c>
      <c r="R933" s="196">
        <f>Q933*H933</f>
        <v>0</v>
      </c>
      <c r="S933" s="196">
        <v>0</v>
      </c>
      <c r="T933" s="197">
        <f>S933*H933</f>
        <v>0</v>
      </c>
      <c r="U933" s="35"/>
      <c r="V933" s="35"/>
      <c r="W933" s="35"/>
      <c r="X933" s="35"/>
      <c r="Y933" s="35"/>
      <c r="Z933" s="35"/>
      <c r="AA933" s="35"/>
      <c r="AB933" s="35"/>
      <c r="AC933" s="35"/>
      <c r="AD933" s="35"/>
      <c r="AE933" s="35"/>
      <c r="AR933" s="198" t="s">
        <v>199</v>
      </c>
      <c r="AT933" s="198" t="s">
        <v>148</v>
      </c>
      <c r="AU933" s="198" t="s">
        <v>83</v>
      </c>
      <c r="AY933" s="18" t="s">
        <v>146</v>
      </c>
      <c r="BE933" s="199">
        <f>IF(N933="základní",J933,0)</f>
        <v>0</v>
      </c>
      <c r="BF933" s="199">
        <f>IF(N933="snížená",J933,0)</f>
        <v>0</v>
      </c>
      <c r="BG933" s="199">
        <f>IF(N933="zákl. přenesená",J933,0)</f>
        <v>0</v>
      </c>
      <c r="BH933" s="199">
        <f>IF(N933="sníž. přenesená",J933,0)</f>
        <v>0</v>
      </c>
      <c r="BI933" s="199">
        <f>IF(N933="nulová",J933,0)</f>
        <v>0</v>
      </c>
      <c r="BJ933" s="18" t="s">
        <v>81</v>
      </c>
      <c r="BK933" s="199">
        <f>ROUND(I933*H933,2)</f>
        <v>0</v>
      </c>
      <c r="BL933" s="18" t="s">
        <v>199</v>
      </c>
      <c r="BM933" s="198" t="s">
        <v>1529</v>
      </c>
    </row>
    <row r="934" spans="1:65" s="2" customFormat="1" ht="11.25">
      <c r="A934" s="35"/>
      <c r="B934" s="36"/>
      <c r="C934" s="37"/>
      <c r="D934" s="200" t="s">
        <v>154</v>
      </c>
      <c r="E934" s="37"/>
      <c r="F934" s="201" t="s">
        <v>1528</v>
      </c>
      <c r="G934" s="37"/>
      <c r="H934" s="37"/>
      <c r="I934" s="202"/>
      <c r="J934" s="37"/>
      <c r="K934" s="37"/>
      <c r="L934" s="40"/>
      <c r="M934" s="203"/>
      <c r="N934" s="204"/>
      <c r="O934" s="72"/>
      <c r="P934" s="72"/>
      <c r="Q934" s="72"/>
      <c r="R934" s="72"/>
      <c r="S934" s="72"/>
      <c r="T934" s="73"/>
      <c r="U934" s="35"/>
      <c r="V934" s="35"/>
      <c r="W934" s="35"/>
      <c r="X934" s="35"/>
      <c r="Y934" s="35"/>
      <c r="Z934" s="35"/>
      <c r="AA934" s="35"/>
      <c r="AB934" s="35"/>
      <c r="AC934" s="35"/>
      <c r="AD934" s="35"/>
      <c r="AE934" s="35"/>
      <c r="AT934" s="18" t="s">
        <v>154</v>
      </c>
      <c r="AU934" s="18" t="s">
        <v>83</v>
      </c>
    </row>
    <row r="935" spans="1:65" s="2" customFormat="1" ht="11.25">
      <c r="A935" s="35"/>
      <c r="B935" s="36"/>
      <c r="C935" s="37"/>
      <c r="D935" s="205" t="s">
        <v>155</v>
      </c>
      <c r="E935" s="37"/>
      <c r="F935" s="206" t="s">
        <v>1530</v>
      </c>
      <c r="G935" s="37"/>
      <c r="H935" s="37"/>
      <c r="I935" s="202"/>
      <c r="J935" s="37"/>
      <c r="K935" s="37"/>
      <c r="L935" s="40"/>
      <c r="M935" s="203"/>
      <c r="N935" s="204"/>
      <c r="O935" s="72"/>
      <c r="P935" s="72"/>
      <c r="Q935" s="72"/>
      <c r="R935" s="72"/>
      <c r="S935" s="72"/>
      <c r="T935" s="73"/>
      <c r="U935" s="35"/>
      <c r="V935" s="35"/>
      <c r="W935" s="35"/>
      <c r="X935" s="35"/>
      <c r="Y935" s="35"/>
      <c r="Z935" s="35"/>
      <c r="AA935" s="35"/>
      <c r="AB935" s="35"/>
      <c r="AC935" s="35"/>
      <c r="AD935" s="35"/>
      <c r="AE935" s="35"/>
      <c r="AT935" s="18" t="s">
        <v>155</v>
      </c>
      <c r="AU935" s="18" t="s">
        <v>83</v>
      </c>
    </row>
    <row r="936" spans="1:65" s="2" customFormat="1" ht="24.2" customHeight="1">
      <c r="A936" s="35"/>
      <c r="B936" s="36"/>
      <c r="C936" s="187" t="s">
        <v>1029</v>
      </c>
      <c r="D936" s="187" t="s">
        <v>148</v>
      </c>
      <c r="E936" s="188" t="s">
        <v>1531</v>
      </c>
      <c r="F936" s="189" t="s">
        <v>1532</v>
      </c>
      <c r="G936" s="190" t="s">
        <v>320</v>
      </c>
      <c r="H936" s="191">
        <v>12.4</v>
      </c>
      <c r="I936" s="192"/>
      <c r="J936" s="193">
        <f>ROUND(I936*H936,2)</f>
        <v>0</v>
      </c>
      <c r="K936" s="189" t="s">
        <v>152</v>
      </c>
      <c r="L936" s="40"/>
      <c r="M936" s="194" t="s">
        <v>1</v>
      </c>
      <c r="N936" s="195" t="s">
        <v>38</v>
      </c>
      <c r="O936" s="72"/>
      <c r="P936" s="196">
        <f>O936*H936</f>
        <v>0</v>
      </c>
      <c r="Q936" s="196">
        <v>0</v>
      </c>
      <c r="R936" s="196">
        <f>Q936*H936</f>
        <v>0</v>
      </c>
      <c r="S936" s="196">
        <v>0</v>
      </c>
      <c r="T936" s="197">
        <f>S936*H936</f>
        <v>0</v>
      </c>
      <c r="U936" s="35"/>
      <c r="V936" s="35"/>
      <c r="W936" s="35"/>
      <c r="X936" s="35"/>
      <c r="Y936" s="35"/>
      <c r="Z936" s="35"/>
      <c r="AA936" s="35"/>
      <c r="AB936" s="35"/>
      <c r="AC936" s="35"/>
      <c r="AD936" s="35"/>
      <c r="AE936" s="35"/>
      <c r="AR936" s="198" t="s">
        <v>199</v>
      </c>
      <c r="AT936" s="198" t="s">
        <v>148</v>
      </c>
      <c r="AU936" s="198" t="s">
        <v>83</v>
      </c>
      <c r="AY936" s="18" t="s">
        <v>146</v>
      </c>
      <c r="BE936" s="199">
        <f>IF(N936="základní",J936,0)</f>
        <v>0</v>
      </c>
      <c r="BF936" s="199">
        <f>IF(N936="snížená",J936,0)</f>
        <v>0</v>
      </c>
      <c r="BG936" s="199">
        <f>IF(N936="zákl. přenesená",J936,0)</f>
        <v>0</v>
      </c>
      <c r="BH936" s="199">
        <f>IF(N936="sníž. přenesená",J936,0)</f>
        <v>0</v>
      </c>
      <c r="BI936" s="199">
        <f>IF(N936="nulová",J936,0)</f>
        <v>0</v>
      </c>
      <c r="BJ936" s="18" t="s">
        <v>81</v>
      </c>
      <c r="BK936" s="199">
        <f>ROUND(I936*H936,2)</f>
        <v>0</v>
      </c>
      <c r="BL936" s="18" t="s">
        <v>199</v>
      </c>
      <c r="BM936" s="198" t="s">
        <v>1533</v>
      </c>
    </row>
    <row r="937" spans="1:65" s="2" customFormat="1" ht="19.5">
      <c r="A937" s="35"/>
      <c r="B937" s="36"/>
      <c r="C937" s="37"/>
      <c r="D937" s="200" t="s">
        <v>154</v>
      </c>
      <c r="E937" s="37"/>
      <c r="F937" s="201" t="s">
        <v>1532</v>
      </c>
      <c r="G937" s="37"/>
      <c r="H937" s="37"/>
      <c r="I937" s="202"/>
      <c r="J937" s="37"/>
      <c r="K937" s="37"/>
      <c r="L937" s="40"/>
      <c r="M937" s="203"/>
      <c r="N937" s="204"/>
      <c r="O937" s="72"/>
      <c r="P937" s="72"/>
      <c r="Q937" s="72"/>
      <c r="R937" s="72"/>
      <c r="S937" s="72"/>
      <c r="T937" s="73"/>
      <c r="U937" s="35"/>
      <c r="V937" s="35"/>
      <c r="W937" s="35"/>
      <c r="X937" s="35"/>
      <c r="Y937" s="35"/>
      <c r="Z937" s="35"/>
      <c r="AA937" s="35"/>
      <c r="AB937" s="35"/>
      <c r="AC937" s="35"/>
      <c r="AD937" s="35"/>
      <c r="AE937" s="35"/>
      <c r="AT937" s="18" t="s">
        <v>154</v>
      </c>
      <c r="AU937" s="18" t="s">
        <v>83</v>
      </c>
    </row>
    <row r="938" spans="1:65" s="2" customFormat="1" ht="11.25">
      <c r="A938" s="35"/>
      <c r="B938" s="36"/>
      <c r="C938" s="37"/>
      <c r="D938" s="205" t="s">
        <v>155</v>
      </c>
      <c r="E938" s="37"/>
      <c r="F938" s="206" t="s">
        <v>1534</v>
      </c>
      <c r="G938" s="37"/>
      <c r="H938" s="37"/>
      <c r="I938" s="202"/>
      <c r="J938" s="37"/>
      <c r="K938" s="37"/>
      <c r="L938" s="40"/>
      <c r="M938" s="203"/>
      <c r="N938" s="204"/>
      <c r="O938" s="72"/>
      <c r="P938" s="72"/>
      <c r="Q938" s="72"/>
      <c r="R938" s="72"/>
      <c r="S938" s="72"/>
      <c r="T938" s="73"/>
      <c r="U938" s="35"/>
      <c r="V938" s="35"/>
      <c r="W938" s="35"/>
      <c r="X938" s="35"/>
      <c r="Y938" s="35"/>
      <c r="Z938" s="35"/>
      <c r="AA938" s="35"/>
      <c r="AB938" s="35"/>
      <c r="AC938" s="35"/>
      <c r="AD938" s="35"/>
      <c r="AE938" s="35"/>
      <c r="AT938" s="18" t="s">
        <v>155</v>
      </c>
      <c r="AU938" s="18" t="s">
        <v>83</v>
      </c>
    </row>
    <row r="939" spans="1:65" s="14" customFormat="1" ht="11.25">
      <c r="B939" s="217"/>
      <c r="C939" s="218"/>
      <c r="D939" s="200" t="s">
        <v>157</v>
      </c>
      <c r="E939" s="219" t="s">
        <v>1</v>
      </c>
      <c r="F939" s="220" t="s">
        <v>1535</v>
      </c>
      <c r="G939" s="218"/>
      <c r="H939" s="221">
        <v>12.4</v>
      </c>
      <c r="I939" s="222"/>
      <c r="J939" s="218"/>
      <c r="K939" s="218"/>
      <c r="L939" s="223"/>
      <c r="M939" s="224"/>
      <c r="N939" s="225"/>
      <c r="O939" s="225"/>
      <c r="P939" s="225"/>
      <c r="Q939" s="225"/>
      <c r="R939" s="225"/>
      <c r="S939" s="225"/>
      <c r="T939" s="226"/>
      <c r="AT939" s="227" t="s">
        <v>157</v>
      </c>
      <c r="AU939" s="227" t="s">
        <v>83</v>
      </c>
      <c r="AV939" s="14" t="s">
        <v>83</v>
      </c>
      <c r="AW939" s="14" t="s">
        <v>30</v>
      </c>
      <c r="AX939" s="14" t="s">
        <v>73</v>
      </c>
      <c r="AY939" s="227" t="s">
        <v>146</v>
      </c>
    </row>
    <row r="940" spans="1:65" s="15" customFormat="1" ht="11.25">
      <c r="B940" s="228"/>
      <c r="C940" s="229"/>
      <c r="D940" s="200" t="s">
        <v>157</v>
      </c>
      <c r="E940" s="230" t="s">
        <v>1</v>
      </c>
      <c r="F940" s="231" t="s">
        <v>160</v>
      </c>
      <c r="G940" s="229"/>
      <c r="H940" s="232">
        <v>12.4</v>
      </c>
      <c r="I940" s="233"/>
      <c r="J940" s="229"/>
      <c r="K940" s="229"/>
      <c r="L940" s="234"/>
      <c r="M940" s="235"/>
      <c r="N940" s="236"/>
      <c r="O940" s="236"/>
      <c r="P940" s="236"/>
      <c r="Q940" s="236"/>
      <c r="R940" s="236"/>
      <c r="S940" s="236"/>
      <c r="T940" s="237"/>
      <c r="AT940" s="238" t="s">
        <v>157</v>
      </c>
      <c r="AU940" s="238" t="s">
        <v>83</v>
      </c>
      <c r="AV940" s="15" t="s">
        <v>153</v>
      </c>
      <c r="AW940" s="15" t="s">
        <v>30</v>
      </c>
      <c r="AX940" s="15" t="s">
        <v>81</v>
      </c>
      <c r="AY940" s="238" t="s">
        <v>146</v>
      </c>
    </row>
    <row r="941" spans="1:65" s="2" customFormat="1" ht="24.2" customHeight="1">
      <c r="A941" s="35"/>
      <c r="B941" s="36"/>
      <c r="C941" s="239" t="s">
        <v>1536</v>
      </c>
      <c r="D941" s="239" t="s">
        <v>161</v>
      </c>
      <c r="E941" s="240" t="s">
        <v>1537</v>
      </c>
      <c r="F941" s="241" t="s">
        <v>1538</v>
      </c>
      <c r="G941" s="242" t="s">
        <v>327</v>
      </c>
      <c r="H941" s="243">
        <v>48.36</v>
      </c>
      <c r="I941" s="244"/>
      <c r="J941" s="245">
        <f>ROUND(I941*H941,2)</f>
        <v>0</v>
      </c>
      <c r="K941" s="241" t="s">
        <v>152</v>
      </c>
      <c r="L941" s="246"/>
      <c r="M941" s="247" t="s">
        <v>1</v>
      </c>
      <c r="N941" s="248" t="s">
        <v>38</v>
      </c>
      <c r="O941" s="72"/>
      <c r="P941" s="196">
        <f>O941*H941</f>
        <v>0</v>
      </c>
      <c r="Q941" s="196">
        <v>0</v>
      </c>
      <c r="R941" s="196">
        <f>Q941*H941</f>
        <v>0</v>
      </c>
      <c r="S941" s="196">
        <v>0</v>
      </c>
      <c r="T941" s="197">
        <f>S941*H941</f>
        <v>0</v>
      </c>
      <c r="U941" s="35"/>
      <c r="V941" s="35"/>
      <c r="W941" s="35"/>
      <c r="X941" s="35"/>
      <c r="Y941" s="35"/>
      <c r="Z941" s="35"/>
      <c r="AA941" s="35"/>
      <c r="AB941" s="35"/>
      <c r="AC941" s="35"/>
      <c r="AD941" s="35"/>
      <c r="AE941" s="35"/>
      <c r="AR941" s="198" t="s">
        <v>281</v>
      </c>
      <c r="AT941" s="198" t="s">
        <v>161</v>
      </c>
      <c r="AU941" s="198" t="s">
        <v>83</v>
      </c>
      <c r="AY941" s="18" t="s">
        <v>146</v>
      </c>
      <c r="BE941" s="199">
        <f>IF(N941="základní",J941,0)</f>
        <v>0</v>
      </c>
      <c r="BF941" s="199">
        <f>IF(N941="snížená",J941,0)</f>
        <v>0</v>
      </c>
      <c r="BG941" s="199">
        <f>IF(N941="zákl. přenesená",J941,0)</f>
        <v>0</v>
      </c>
      <c r="BH941" s="199">
        <f>IF(N941="sníž. přenesená",J941,0)</f>
        <v>0</v>
      </c>
      <c r="BI941" s="199">
        <f>IF(N941="nulová",J941,0)</f>
        <v>0</v>
      </c>
      <c r="BJ941" s="18" t="s">
        <v>81</v>
      </c>
      <c r="BK941" s="199">
        <f>ROUND(I941*H941,2)</f>
        <v>0</v>
      </c>
      <c r="BL941" s="18" t="s">
        <v>199</v>
      </c>
      <c r="BM941" s="198" t="s">
        <v>1539</v>
      </c>
    </row>
    <row r="942" spans="1:65" s="2" customFormat="1" ht="19.5">
      <c r="A942" s="35"/>
      <c r="B942" s="36"/>
      <c r="C942" s="37"/>
      <c r="D942" s="200" t="s">
        <v>154</v>
      </c>
      <c r="E942" s="37"/>
      <c r="F942" s="201" t="s">
        <v>1538</v>
      </c>
      <c r="G942" s="37"/>
      <c r="H942" s="37"/>
      <c r="I942" s="202"/>
      <c r="J942" s="37"/>
      <c r="K942" s="37"/>
      <c r="L942" s="40"/>
      <c r="M942" s="203"/>
      <c r="N942" s="204"/>
      <c r="O942" s="72"/>
      <c r="P942" s="72"/>
      <c r="Q942" s="72"/>
      <c r="R942" s="72"/>
      <c r="S942" s="72"/>
      <c r="T942" s="73"/>
      <c r="U942" s="35"/>
      <c r="V942" s="35"/>
      <c r="W942" s="35"/>
      <c r="X942" s="35"/>
      <c r="Y942" s="35"/>
      <c r="Z942" s="35"/>
      <c r="AA942" s="35"/>
      <c r="AB942" s="35"/>
      <c r="AC942" s="35"/>
      <c r="AD942" s="35"/>
      <c r="AE942" s="35"/>
      <c r="AT942" s="18" t="s">
        <v>154</v>
      </c>
      <c r="AU942" s="18" t="s">
        <v>83</v>
      </c>
    </row>
    <row r="943" spans="1:65" s="14" customFormat="1" ht="11.25">
      <c r="B943" s="217"/>
      <c r="C943" s="218"/>
      <c r="D943" s="200" t="s">
        <v>157</v>
      </c>
      <c r="E943" s="219" t="s">
        <v>1</v>
      </c>
      <c r="F943" s="220" t="s">
        <v>1540</v>
      </c>
      <c r="G943" s="218"/>
      <c r="H943" s="221">
        <v>48.36</v>
      </c>
      <c r="I943" s="222"/>
      <c r="J943" s="218"/>
      <c r="K943" s="218"/>
      <c r="L943" s="223"/>
      <c r="M943" s="224"/>
      <c r="N943" s="225"/>
      <c r="O943" s="225"/>
      <c r="P943" s="225"/>
      <c r="Q943" s="225"/>
      <c r="R943" s="225"/>
      <c r="S943" s="225"/>
      <c r="T943" s="226"/>
      <c r="AT943" s="227" t="s">
        <v>157</v>
      </c>
      <c r="AU943" s="227" t="s">
        <v>83</v>
      </c>
      <c r="AV943" s="14" t="s">
        <v>83</v>
      </c>
      <c r="AW943" s="14" t="s">
        <v>30</v>
      </c>
      <c r="AX943" s="14" t="s">
        <v>73</v>
      </c>
      <c r="AY943" s="227" t="s">
        <v>146</v>
      </c>
    </row>
    <row r="944" spans="1:65" s="15" customFormat="1" ht="11.25">
      <c r="B944" s="228"/>
      <c r="C944" s="229"/>
      <c r="D944" s="200" t="s">
        <v>157</v>
      </c>
      <c r="E944" s="230" t="s">
        <v>1</v>
      </c>
      <c r="F944" s="231" t="s">
        <v>160</v>
      </c>
      <c r="G944" s="229"/>
      <c r="H944" s="232">
        <v>48.36</v>
      </c>
      <c r="I944" s="233"/>
      <c r="J944" s="229"/>
      <c r="K944" s="229"/>
      <c r="L944" s="234"/>
      <c r="M944" s="235"/>
      <c r="N944" s="236"/>
      <c r="O944" s="236"/>
      <c r="P944" s="236"/>
      <c r="Q944" s="236"/>
      <c r="R944" s="236"/>
      <c r="S944" s="236"/>
      <c r="T944" s="237"/>
      <c r="AT944" s="238" t="s">
        <v>157</v>
      </c>
      <c r="AU944" s="238" t="s">
        <v>83</v>
      </c>
      <c r="AV944" s="15" t="s">
        <v>153</v>
      </c>
      <c r="AW944" s="15" t="s">
        <v>30</v>
      </c>
      <c r="AX944" s="15" t="s">
        <v>81</v>
      </c>
      <c r="AY944" s="238" t="s">
        <v>146</v>
      </c>
    </row>
    <row r="945" spans="1:65" s="2" customFormat="1" ht="24.2" customHeight="1">
      <c r="A945" s="35"/>
      <c r="B945" s="36"/>
      <c r="C945" s="187" t="s">
        <v>1033</v>
      </c>
      <c r="D945" s="187" t="s">
        <v>148</v>
      </c>
      <c r="E945" s="188" t="s">
        <v>1541</v>
      </c>
      <c r="F945" s="189" t="s">
        <v>1542</v>
      </c>
      <c r="G945" s="190" t="s">
        <v>170</v>
      </c>
      <c r="H945" s="191">
        <v>29</v>
      </c>
      <c r="I945" s="192"/>
      <c r="J945" s="193">
        <f>ROUND(I945*H945,2)</f>
        <v>0</v>
      </c>
      <c r="K945" s="189" t="s">
        <v>152</v>
      </c>
      <c r="L945" s="40"/>
      <c r="M945" s="194" t="s">
        <v>1</v>
      </c>
      <c r="N945" s="195" t="s">
        <v>38</v>
      </c>
      <c r="O945" s="72"/>
      <c r="P945" s="196">
        <f>O945*H945</f>
        <v>0</v>
      </c>
      <c r="Q945" s="196">
        <v>0</v>
      </c>
      <c r="R945" s="196">
        <f>Q945*H945</f>
        <v>0</v>
      </c>
      <c r="S945" s="196">
        <v>0</v>
      </c>
      <c r="T945" s="197">
        <f>S945*H945</f>
        <v>0</v>
      </c>
      <c r="U945" s="35"/>
      <c r="V945" s="35"/>
      <c r="W945" s="35"/>
      <c r="X945" s="35"/>
      <c r="Y945" s="35"/>
      <c r="Z945" s="35"/>
      <c r="AA945" s="35"/>
      <c r="AB945" s="35"/>
      <c r="AC945" s="35"/>
      <c r="AD945" s="35"/>
      <c r="AE945" s="35"/>
      <c r="AR945" s="198" t="s">
        <v>199</v>
      </c>
      <c r="AT945" s="198" t="s">
        <v>148</v>
      </c>
      <c r="AU945" s="198" t="s">
        <v>83</v>
      </c>
      <c r="AY945" s="18" t="s">
        <v>146</v>
      </c>
      <c r="BE945" s="199">
        <f>IF(N945="základní",J945,0)</f>
        <v>0</v>
      </c>
      <c r="BF945" s="199">
        <f>IF(N945="snížená",J945,0)</f>
        <v>0</v>
      </c>
      <c r="BG945" s="199">
        <f>IF(N945="zákl. přenesená",J945,0)</f>
        <v>0</v>
      </c>
      <c r="BH945" s="199">
        <f>IF(N945="sníž. přenesená",J945,0)</f>
        <v>0</v>
      </c>
      <c r="BI945" s="199">
        <f>IF(N945="nulová",J945,0)</f>
        <v>0</v>
      </c>
      <c r="BJ945" s="18" t="s">
        <v>81</v>
      </c>
      <c r="BK945" s="199">
        <f>ROUND(I945*H945,2)</f>
        <v>0</v>
      </c>
      <c r="BL945" s="18" t="s">
        <v>199</v>
      </c>
      <c r="BM945" s="198" t="s">
        <v>1543</v>
      </c>
    </row>
    <row r="946" spans="1:65" s="2" customFormat="1" ht="11.25">
      <c r="A946" s="35"/>
      <c r="B946" s="36"/>
      <c r="C946" s="37"/>
      <c r="D946" s="200" t="s">
        <v>154</v>
      </c>
      <c r="E946" s="37"/>
      <c r="F946" s="201" t="s">
        <v>1542</v>
      </c>
      <c r="G946" s="37"/>
      <c r="H946" s="37"/>
      <c r="I946" s="202"/>
      <c r="J946" s="37"/>
      <c r="K946" s="37"/>
      <c r="L946" s="40"/>
      <c r="M946" s="203"/>
      <c r="N946" s="204"/>
      <c r="O946" s="72"/>
      <c r="P946" s="72"/>
      <c r="Q946" s="72"/>
      <c r="R946" s="72"/>
      <c r="S946" s="72"/>
      <c r="T946" s="73"/>
      <c r="U946" s="35"/>
      <c r="V946" s="35"/>
      <c r="W946" s="35"/>
      <c r="X946" s="35"/>
      <c r="Y946" s="35"/>
      <c r="Z946" s="35"/>
      <c r="AA946" s="35"/>
      <c r="AB946" s="35"/>
      <c r="AC946" s="35"/>
      <c r="AD946" s="35"/>
      <c r="AE946" s="35"/>
      <c r="AT946" s="18" t="s">
        <v>154</v>
      </c>
      <c r="AU946" s="18" t="s">
        <v>83</v>
      </c>
    </row>
    <row r="947" spans="1:65" s="2" customFormat="1" ht="11.25">
      <c r="A947" s="35"/>
      <c r="B947" s="36"/>
      <c r="C947" s="37"/>
      <c r="D947" s="205" t="s">
        <v>155</v>
      </c>
      <c r="E947" s="37"/>
      <c r="F947" s="206" t="s">
        <v>1544</v>
      </c>
      <c r="G947" s="37"/>
      <c r="H947" s="37"/>
      <c r="I947" s="202"/>
      <c r="J947" s="37"/>
      <c r="K947" s="37"/>
      <c r="L947" s="40"/>
      <c r="M947" s="203"/>
      <c r="N947" s="204"/>
      <c r="O947" s="72"/>
      <c r="P947" s="72"/>
      <c r="Q947" s="72"/>
      <c r="R947" s="72"/>
      <c r="S947" s="72"/>
      <c r="T947" s="73"/>
      <c r="U947" s="35"/>
      <c r="V947" s="35"/>
      <c r="W947" s="35"/>
      <c r="X947" s="35"/>
      <c r="Y947" s="35"/>
      <c r="Z947" s="35"/>
      <c r="AA947" s="35"/>
      <c r="AB947" s="35"/>
      <c r="AC947" s="35"/>
      <c r="AD947" s="35"/>
      <c r="AE947" s="35"/>
      <c r="AT947" s="18" t="s">
        <v>155</v>
      </c>
      <c r="AU947" s="18" t="s">
        <v>83</v>
      </c>
    </row>
    <row r="948" spans="1:65" s="14" customFormat="1" ht="11.25">
      <c r="B948" s="217"/>
      <c r="C948" s="218"/>
      <c r="D948" s="200" t="s">
        <v>157</v>
      </c>
      <c r="E948" s="219" t="s">
        <v>1</v>
      </c>
      <c r="F948" s="220" t="s">
        <v>1545</v>
      </c>
      <c r="G948" s="218"/>
      <c r="H948" s="221">
        <v>29</v>
      </c>
      <c r="I948" s="222"/>
      <c r="J948" s="218"/>
      <c r="K948" s="218"/>
      <c r="L948" s="223"/>
      <c r="M948" s="224"/>
      <c r="N948" s="225"/>
      <c r="O948" s="225"/>
      <c r="P948" s="225"/>
      <c r="Q948" s="225"/>
      <c r="R948" s="225"/>
      <c r="S948" s="225"/>
      <c r="T948" s="226"/>
      <c r="AT948" s="227" t="s">
        <v>157</v>
      </c>
      <c r="AU948" s="227" t="s">
        <v>83</v>
      </c>
      <c r="AV948" s="14" t="s">
        <v>83</v>
      </c>
      <c r="AW948" s="14" t="s">
        <v>30</v>
      </c>
      <c r="AX948" s="14" t="s">
        <v>73</v>
      </c>
      <c r="AY948" s="227" t="s">
        <v>146</v>
      </c>
    </row>
    <row r="949" spans="1:65" s="15" customFormat="1" ht="11.25">
      <c r="B949" s="228"/>
      <c r="C949" s="229"/>
      <c r="D949" s="200" t="s">
        <v>157</v>
      </c>
      <c r="E949" s="230" t="s">
        <v>1</v>
      </c>
      <c r="F949" s="231" t="s">
        <v>160</v>
      </c>
      <c r="G949" s="229"/>
      <c r="H949" s="232">
        <v>29</v>
      </c>
      <c r="I949" s="233"/>
      <c r="J949" s="229"/>
      <c r="K949" s="229"/>
      <c r="L949" s="234"/>
      <c r="M949" s="235"/>
      <c r="N949" s="236"/>
      <c r="O949" s="236"/>
      <c r="P949" s="236"/>
      <c r="Q949" s="236"/>
      <c r="R949" s="236"/>
      <c r="S949" s="236"/>
      <c r="T949" s="237"/>
      <c r="AT949" s="238" t="s">
        <v>157</v>
      </c>
      <c r="AU949" s="238" t="s">
        <v>83</v>
      </c>
      <c r="AV949" s="15" t="s">
        <v>153</v>
      </c>
      <c r="AW949" s="15" t="s">
        <v>30</v>
      </c>
      <c r="AX949" s="15" t="s">
        <v>81</v>
      </c>
      <c r="AY949" s="238" t="s">
        <v>146</v>
      </c>
    </row>
    <row r="950" spans="1:65" s="2" customFormat="1" ht="24.2" customHeight="1">
      <c r="A950" s="35"/>
      <c r="B950" s="36"/>
      <c r="C950" s="187" t="s">
        <v>1546</v>
      </c>
      <c r="D950" s="187" t="s">
        <v>148</v>
      </c>
      <c r="E950" s="188" t="s">
        <v>1547</v>
      </c>
      <c r="F950" s="189" t="s">
        <v>1548</v>
      </c>
      <c r="G950" s="190" t="s">
        <v>170</v>
      </c>
      <c r="H950" s="191">
        <v>26.03</v>
      </c>
      <c r="I950" s="192"/>
      <c r="J950" s="193">
        <f>ROUND(I950*H950,2)</f>
        <v>0</v>
      </c>
      <c r="K950" s="189" t="s">
        <v>152</v>
      </c>
      <c r="L950" s="40"/>
      <c r="M950" s="194" t="s">
        <v>1</v>
      </c>
      <c r="N950" s="195" t="s">
        <v>38</v>
      </c>
      <c r="O950" s="72"/>
      <c r="P950" s="196">
        <f>O950*H950</f>
        <v>0</v>
      </c>
      <c r="Q950" s="196">
        <v>0</v>
      </c>
      <c r="R950" s="196">
        <f>Q950*H950</f>
        <v>0</v>
      </c>
      <c r="S950" s="196">
        <v>0</v>
      </c>
      <c r="T950" s="197">
        <f>S950*H950</f>
        <v>0</v>
      </c>
      <c r="U950" s="35"/>
      <c r="V950" s="35"/>
      <c r="W950" s="35"/>
      <c r="X950" s="35"/>
      <c r="Y950" s="35"/>
      <c r="Z950" s="35"/>
      <c r="AA950" s="35"/>
      <c r="AB950" s="35"/>
      <c r="AC950" s="35"/>
      <c r="AD950" s="35"/>
      <c r="AE950" s="35"/>
      <c r="AR950" s="198" t="s">
        <v>199</v>
      </c>
      <c r="AT950" s="198" t="s">
        <v>148</v>
      </c>
      <c r="AU950" s="198" t="s">
        <v>83</v>
      </c>
      <c r="AY950" s="18" t="s">
        <v>146</v>
      </c>
      <c r="BE950" s="199">
        <f>IF(N950="základní",J950,0)</f>
        <v>0</v>
      </c>
      <c r="BF950" s="199">
        <f>IF(N950="snížená",J950,0)</f>
        <v>0</v>
      </c>
      <c r="BG950" s="199">
        <f>IF(N950="zákl. přenesená",J950,0)</f>
        <v>0</v>
      </c>
      <c r="BH950" s="199">
        <f>IF(N950="sníž. přenesená",J950,0)</f>
        <v>0</v>
      </c>
      <c r="BI950" s="199">
        <f>IF(N950="nulová",J950,0)</f>
        <v>0</v>
      </c>
      <c r="BJ950" s="18" t="s">
        <v>81</v>
      </c>
      <c r="BK950" s="199">
        <f>ROUND(I950*H950,2)</f>
        <v>0</v>
      </c>
      <c r="BL950" s="18" t="s">
        <v>199</v>
      </c>
      <c r="BM950" s="198" t="s">
        <v>1549</v>
      </c>
    </row>
    <row r="951" spans="1:65" s="2" customFormat="1" ht="19.5">
      <c r="A951" s="35"/>
      <c r="B951" s="36"/>
      <c r="C951" s="37"/>
      <c r="D951" s="200" t="s">
        <v>154</v>
      </c>
      <c r="E951" s="37"/>
      <c r="F951" s="201" t="s">
        <v>1548</v>
      </c>
      <c r="G951" s="37"/>
      <c r="H951" s="37"/>
      <c r="I951" s="202"/>
      <c r="J951" s="37"/>
      <c r="K951" s="37"/>
      <c r="L951" s="40"/>
      <c r="M951" s="203"/>
      <c r="N951" s="204"/>
      <c r="O951" s="72"/>
      <c r="P951" s="72"/>
      <c r="Q951" s="72"/>
      <c r="R951" s="72"/>
      <c r="S951" s="72"/>
      <c r="T951" s="73"/>
      <c r="U951" s="35"/>
      <c r="V951" s="35"/>
      <c r="W951" s="35"/>
      <c r="X951" s="35"/>
      <c r="Y951" s="35"/>
      <c r="Z951" s="35"/>
      <c r="AA951" s="35"/>
      <c r="AB951" s="35"/>
      <c r="AC951" s="35"/>
      <c r="AD951" s="35"/>
      <c r="AE951" s="35"/>
      <c r="AT951" s="18" t="s">
        <v>154</v>
      </c>
      <c r="AU951" s="18" t="s">
        <v>83</v>
      </c>
    </row>
    <row r="952" spans="1:65" s="2" customFormat="1" ht="11.25">
      <c r="A952" s="35"/>
      <c r="B952" s="36"/>
      <c r="C952" s="37"/>
      <c r="D952" s="205" t="s">
        <v>155</v>
      </c>
      <c r="E952" s="37"/>
      <c r="F952" s="206" t="s">
        <v>1550</v>
      </c>
      <c r="G952" s="37"/>
      <c r="H952" s="37"/>
      <c r="I952" s="202"/>
      <c r="J952" s="37"/>
      <c r="K952" s="37"/>
      <c r="L952" s="40"/>
      <c r="M952" s="203"/>
      <c r="N952" s="204"/>
      <c r="O952" s="72"/>
      <c r="P952" s="72"/>
      <c r="Q952" s="72"/>
      <c r="R952" s="72"/>
      <c r="S952" s="72"/>
      <c r="T952" s="73"/>
      <c r="U952" s="35"/>
      <c r="V952" s="35"/>
      <c r="W952" s="35"/>
      <c r="X952" s="35"/>
      <c r="Y952" s="35"/>
      <c r="Z952" s="35"/>
      <c r="AA952" s="35"/>
      <c r="AB952" s="35"/>
      <c r="AC952" s="35"/>
      <c r="AD952" s="35"/>
      <c r="AE952" s="35"/>
      <c r="AT952" s="18" t="s">
        <v>155</v>
      </c>
      <c r="AU952" s="18" t="s">
        <v>83</v>
      </c>
    </row>
    <row r="953" spans="1:65" s="2" customFormat="1" ht="24.2" customHeight="1">
      <c r="A953" s="35"/>
      <c r="B953" s="36"/>
      <c r="C953" s="239" t="s">
        <v>1036</v>
      </c>
      <c r="D953" s="239" t="s">
        <v>161</v>
      </c>
      <c r="E953" s="240" t="s">
        <v>1551</v>
      </c>
      <c r="F953" s="241" t="s">
        <v>1552</v>
      </c>
      <c r="G953" s="242" t="s">
        <v>170</v>
      </c>
      <c r="H953" s="243">
        <v>31.236000000000001</v>
      </c>
      <c r="I953" s="244"/>
      <c r="J953" s="245">
        <f>ROUND(I953*H953,2)</f>
        <v>0</v>
      </c>
      <c r="K953" s="241" t="s">
        <v>152</v>
      </c>
      <c r="L953" s="246"/>
      <c r="M953" s="247" t="s">
        <v>1</v>
      </c>
      <c r="N953" s="248" t="s">
        <v>38</v>
      </c>
      <c r="O953" s="72"/>
      <c r="P953" s="196">
        <f>O953*H953</f>
        <v>0</v>
      </c>
      <c r="Q953" s="196">
        <v>0</v>
      </c>
      <c r="R953" s="196">
        <f>Q953*H953</f>
        <v>0</v>
      </c>
      <c r="S953" s="196">
        <v>0</v>
      </c>
      <c r="T953" s="197">
        <f>S953*H953</f>
        <v>0</v>
      </c>
      <c r="U953" s="35"/>
      <c r="V953" s="35"/>
      <c r="W953" s="35"/>
      <c r="X953" s="35"/>
      <c r="Y953" s="35"/>
      <c r="Z953" s="35"/>
      <c r="AA953" s="35"/>
      <c r="AB953" s="35"/>
      <c r="AC953" s="35"/>
      <c r="AD953" s="35"/>
      <c r="AE953" s="35"/>
      <c r="AR953" s="198" t="s">
        <v>281</v>
      </c>
      <c r="AT953" s="198" t="s">
        <v>161</v>
      </c>
      <c r="AU953" s="198" t="s">
        <v>83</v>
      </c>
      <c r="AY953" s="18" t="s">
        <v>146</v>
      </c>
      <c r="BE953" s="199">
        <f>IF(N953="základní",J953,0)</f>
        <v>0</v>
      </c>
      <c r="BF953" s="199">
        <f>IF(N953="snížená",J953,0)</f>
        <v>0</v>
      </c>
      <c r="BG953" s="199">
        <f>IF(N953="zákl. přenesená",J953,0)</f>
        <v>0</v>
      </c>
      <c r="BH953" s="199">
        <f>IF(N953="sníž. přenesená",J953,0)</f>
        <v>0</v>
      </c>
      <c r="BI953" s="199">
        <f>IF(N953="nulová",J953,0)</f>
        <v>0</v>
      </c>
      <c r="BJ953" s="18" t="s">
        <v>81</v>
      </c>
      <c r="BK953" s="199">
        <f>ROUND(I953*H953,2)</f>
        <v>0</v>
      </c>
      <c r="BL953" s="18" t="s">
        <v>199</v>
      </c>
      <c r="BM953" s="198" t="s">
        <v>1553</v>
      </c>
    </row>
    <row r="954" spans="1:65" s="2" customFormat="1" ht="11.25">
      <c r="A954" s="35"/>
      <c r="B954" s="36"/>
      <c r="C954" s="37"/>
      <c r="D954" s="200" t="s">
        <v>154</v>
      </c>
      <c r="E954" s="37"/>
      <c r="F954" s="201" t="s">
        <v>1552</v>
      </c>
      <c r="G954" s="37"/>
      <c r="H954" s="37"/>
      <c r="I954" s="202"/>
      <c r="J954" s="37"/>
      <c r="K954" s="37"/>
      <c r="L954" s="40"/>
      <c r="M954" s="203"/>
      <c r="N954" s="204"/>
      <c r="O954" s="72"/>
      <c r="P954" s="72"/>
      <c r="Q954" s="72"/>
      <c r="R954" s="72"/>
      <c r="S954" s="72"/>
      <c r="T954" s="73"/>
      <c r="U954" s="35"/>
      <c r="V954" s="35"/>
      <c r="W954" s="35"/>
      <c r="X954" s="35"/>
      <c r="Y954" s="35"/>
      <c r="Z954" s="35"/>
      <c r="AA954" s="35"/>
      <c r="AB954" s="35"/>
      <c r="AC954" s="35"/>
      <c r="AD954" s="35"/>
      <c r="AE954" s="35"/>
      <c r="AT954" s="18" t="s">
        <v>154</v>
      </c>
      <c r="AU954" s="18" t="s">
        <v>83</v>
      </c>
    </row>
    <row r="955" spans="1:65" s="14" customFormat="1" ht="11.25">
      <c r="B955" s="217"/>
      <c r="C955" s="218"/>
      <c r="D955" s="200" t="s">
        <v>157</v>
      </c>
      <c r="E955" s="219" t="s">
        <v>1</v>
      </c>
      <c r="F955" s="220" t="s">
        <v>1554</v>
      </c>
      <c r="G955" s="218"/>
      <c r="H955" s="221">
        <v>31.236000000000001</v>
      </c>
      <c r="I955" s="222"/>
      <c r="J955" s="218"/>
      <c r="K955" s="218"/>
      <c r="L955" s="223"/>
      <c r="M955" s="224"/>
      <c r="N955" s="225"/>
      <c r="O955" s="225"/>
      <c r="P955" s="225"/>
      <c r="Q955" s="225"/>
      <c r="R955" s="225"/>
      <c r="S955" s="225"/>
      <c r="T955" s="226"/>
      <c r="AT955" s="227" t="s">
        <v>157</v>
      </c>
      <c r="AU955" s="227" t="s">
        <v>83</v>
      </c>
      <c r="AV955" s="14" t="s">
        <v>83</v>
      </c>
      <c r="AW955" s="14" t="s">
        <v>30</v>
      </c>
      <c r="AX955" s="14" t="s">
        <v>73</v>
      </c>
      <c r="AY955" s="227" t="s">
        <v>146</v>
      </c>
    </row>
    <row r="956" spans="1:65" s="15" customFormat="1" ht="11.25">
      <c r="B956" s="228"/>
      <c r="C956" s="229"/>
      <c r="D956" s="200" t="s">
        <v>157</v>
      </c>
      <c r="E956" s="230" t="s">
        <v>1</v>
      </c>
      <c r="F956" s="231" t="s">
        <v>160</v>
      </c>
      <c r="G956" s="229"/>
      <c r="H956" s="232">
        <v>31.236000000000001</v>
      </c>
      <c r="I956" s="233"/>
      <c r="J956" s="229"/>
      <c r="K956" s="229"/>
      <c r="L956" s="234"/>
      <c r="M956" s="235"/>
      <c r="N956" s="236"/>
      <c r="O956" s="236"/>
      <c r="P956" s="236"/>
      <c r="Q956" s="236"/>
      <c r="R956" s="236"/>
      <c r="S956" s="236"/>
      <c r="T956" s="237"/>
      <c r="AT956" s="238" t="s">
        <v>157</v>
      </c>
      <c r="AU956" s="238" t="s">
        <v>83</v>
      </c>
      <c r="AV956" s="15" t="s">
        <v>153</v>
      </c>
      <c r="AW956" s="15" t="s">
        <v>30</v>
      </c>
      <c r="AX956" s="15" t="s">
        <v>81</v>
      </c>
      <c r="AY956" s="238" t="s">
        <v>146</v>
      </c>
    </row>
    <row r="957" spans="1:65" s="2" customFormat="1" ht="24.2" customHeight="1">
      <c r="A957" s="35"/>
      <c r="B957" s="36"/>
      <c r="C957" s="187" t="s">
        <v>1555</v>
      </c>
      <c r="D957" s="187" t="s">
        <v>148</v>
      </c>
      <c r="E957" s="188" t="s">
        <v>1556</v>
      </c>
      <c r="F957" s="189" t="s">
        <v>1557</v>
      </c>
      <c r="G957" s="190" t="s">
        <v>860</v>
      </c>
      <c r="H957" s="253"/>
      <c r="I957" s="192"/>
      <c r="J957" s="193">
        <f>ROUND(I957*H957,2)</f>
        <v>0</v>
      </c>
      <c r="K957" s="189" t="s">
        <v>152</v>
      </c>
      <c r="L957" s="40"/>
      <c r="M957" s="194" t="s">
        <v>1</v>
      </c>
      <c r="N957" s="195" t="s">
        <v>38</v>
      </c>
      <c r="O957" s="72"/>
      <c r="P957" s="196">
        <f>O957*H957</f>
        <v>0</v>
      </c>
      <c r="Q957" s="196">
        <v>0</v>
      </c>
      <c r="R957" s="196">
        <f>Q957*H957</f>
        <v>0</v>
      </c>
      <c r="S957" s="196">
        <v>0</v>
      </c>
      <c r="T957" s="197">
        <f>S957*H957</f>
        <v>0</v>
      </c>
      <c r="U957" s="35"/>
      <c r="V957" s="35"/>
      <c r="W957" s="35"/>
      <c r="X957" s="35"/>
      <c r="Y957" s="35"/>
      <c r="Z957" s="35"/>
      <c r="AA957" s="35"/>
      <c r="AB957" s="35"/>
      <c r="AC957" s="35"/>
      <c r="AD957" s="35"/>
      <c r="AE957" s="35"/>
      <c r="AR957" s="198" t="s">
        <v>199</v>
      </c>
      <c r="AT957" s="198" t="s">
        <v>148</v>
      </c>
      <c r="AU957" s="198" t="s">
        <v>83</v>
      </c>
      <c r="AY957" s="18" t="s">
        <v>146</v>
      </c>
      <c r="BE957" s="199">
        <f>IF(N957="základní",J957,0)</f>
        <v>0</v>
      </c>
      <c r="BF957" s="199">
        <f>IF(N957="snížená",J957,0)</f>
        <v>0</v>
      </c>
      <c r="BG957" s="199">
        <f>IF(N957="zákl. přenesená",J957,0)</f>
        <v>0</v>
      </c>
      <c r="BH957" s="199">
        <f>IF(N957="sníž. přenesená",J957,0)</f>
        <v>0</v>
      </c>
      <c r="BI957" s="199">
        <f>IF(N957="nulová",J957,0)</f>
        <v>0</v>
      </c>
      <c r="BJ957" s="18" t="s">
        <v>81</v>
      </c>
      <c r="BK957" s="199">
        <f>ROUND(I957*H957,2)</f>
        <v>0</v>
      </c>
      <c r="BL957" s="18" t="s">
        <v>199</v>
      </c>
      <c r="BM957" s="198" t="s">
        <v>1558</v>
      </c>
    </row>
    <row r="958" spans="1:65" s="2" customFormat="1" ht="11.25">
      <c r="A958" s="35"/>
      <c r="B958" s="36"/>
      <c r="C958" s="37"/>
      <c r="D958" s="200" t="s">
        <v>154</v>
      </c>
      <c r="E958" s="37"/>
      <c r="F958" s="201" t="s">
        <v>1557</v>
      </c>
      <c r="G958" s="37"/>
      <c r="H958" s="37"/>
      <c r="I958" s="202"/>
      <c r="J958" s="37"/>
      <c r="K958" s="37"/>
      <c r="L958" s="40"/>
      <c r="M958" s="203"/>
      <c r="N958" s="204"/>
      <c r="O958" s="72"/>
      <c r="P958" s="72"/>
      <c r="Q958" s="72"/>
      <c r="R958" s="72"/>
      <c r="S958" s="72"/>
      <c r="T958" s="73"/>
      <c r="U958" s="35"/>
      <c r="V958" s="35"/>
      <c r="W958" s="35"/>
      <c r="X958" s="35"/>
      <c r="Y958" s="35"/>
      <c r="Z958" s="35"/>
      <c r="AA958" s="35"/>
      <c r="AB958" s="35"/>
      <c r="AC958" s="35"/>
      <c r="AD958" s="35"/>
      <c r="AE958" s="35"/>
      <c r="AT958" s="18" t="s">
        <v>154</v>
      </c>
      <c r="AU958" s="18" t="s">
        <v>83</v>
      </c>
    </row>
    <row r="959" spans="1:65" s="2" customFormat="1" ht="11.25">
      <c r="A959" s="35"/>
      <c r="B959" s="36"/>
      <c r="C959" s="37"/>
      <c r="D959" s="205" t="s">
        <v>155</v>
      </c>
      <c r="E959" s="37"/>
      <c r="F959" s="206" t="s">
        <v>1559</v>
      </c>
      <c r="G959" s="37"/>
      <c r="H959" s="37"/>
      <c r="I959" s="202"/>
      <c r="J959" s="37"/>
      <c r="K959" s="37"/>
      <c r="L959" s="40"/>
      <c r="M959" s="203"/>
      <c r="N959" s="204"/>
      <c r="O959" s="72"/>
      <c r="P959" s="72"/>
      <c r="Q959" s="72"/>
      <c r="R959" s="72"/>
      <c r="S959" s="72"/>
      <c r="T959" s="73"/>
      <c r="U959" s="35"/>
      <c r="V959" s="35"/>
      <c r="W959" s="35"/>
      <c r="X959" s="35"/>
      <c r="Y959" s="35"/>
      <c r="Z959" s="35"/>
      <c r="AA959" s="35"/>
      <c r="AB959" s="35"/>
      <c r="AC959" s="35"/>
      <c r="AD959" s="35"/>
      <c r="AE959" s="35"/>
      <c r="AT959" s="18" t="s">
        <v>155</v>
      </c>
      <c r="AU959" s="18" t="s">
        <v>83</v>
      </c>
    </row>
    <row r="960" spans="1:65" s="12" customFormat="1" ht="22.9" customHeight="1">
      <c r="B960" s="171"/>
      <c r="C960" s="172"/>
      <c r="D960" s="173" t="s">
        <v>72</v>
      </c>
      <c r="E960" s="185" t="s">
        <v>1560</v>
      </c>
      <c r="F960" s="185" t="s">
        <v>1561</v>
      </c>
      <c r="G960" s="172"/>
      <c r="H960" s="172"/>
      <c r="I960" s="175"/>
      <c r="J960" s="186">
        <f>BK960</f>
        <v>0</v>
      </c>
      <c r="K960" s="172"/>
      <c r="L960" s="177"/>
      <c r="M960" s="178"/>
      <c r="N960" s="179"/>
      <c r="O960" s="179"/>
      <c r="P960" s="180">
        <f>SUM(P961:P1008)</f>
        <v>0</v>
      </c>
      <c r="Q960" s="179"/>
      <c r="R960" s="180">
        <f>SUM(R961:R1008)</f>
        <v>0</v>
      </c>
      <c r="S960" s="179"/>
      <c r="T960" s="181">
        <f>SUM(T961:T1008)</f>
        <v>0</v>
      </c>
      <c r="AR960" s="182" t="s">
        <v>83</v>
      </c>
      <c r="AT960" s="183" t="s">
        <v>72</v>
      </c>
      <c r="AU960" s="183" t="s">
        <v>81</v>
      </c>
      <c r="AY960" s="182" t="s">
        <v>146</v>
      </c>
      <c r="BK960" s="184">
        <f>SUM(BK961:BK1008)</f>
        <v>0</v>
      </c>
    </row>
    <row r="961" spans="1:65" s="2" customFormat="1" ht="16.5" customHeight="1">
      <c r="A961" s="35"/>
      <c r="B961" s="36"/>
      <c r="C961" s="187" t="s">
        <v>1040</v>
      </c>
      <c r="D961" s="187" t="s">
        <v>148</v>
      </c>
      <c r="E961" s="188" t="s">
        <v>1562</v>
      </c>
      <c r="F961" s="189" t="s">
        <v>1563</v>
      </c>
      <c r="G961" s="190" t="s">
        <v>170</v>
      </c>
      <c r="H961" s="191">
        <v>76.128</v>
      </c>
      <c r="I961" s="192"/>
      <c r="J961" s="193">
        <f>ROUND(I961*H961,2)</f>
        <v>0</v>
      </c>
      <c r="K961" s="189" t="s">
        <v>152</v>
      </c>
      <c r="L961" s="40"/>
      <c r="M961" s="194" t="s">
        <v>1</v>
      </c>
      <c r="N961" s="195" t="s">
        <v>38</v>
      </c>
      <c r="O961" s="72"/>
      <c r="P961" s="196">
        <f>O961*H961</f>
        <v>0</v>
      </c>
      <c r="Q961" s="196">
        <v>0</v>
      </c>
      <c r="R961" s="196">
        <f>Q961*H961</f>
        <v>0</v>
      </c>
      <c r="S961" s="196">
        <v>0</v>
      </c>
      <c r="T961" s="197">
        <f>S961*H961</f>
        <v>0</v>
      </c>
      <c r="U961" s="35"/>
      <c r="V961" s="35"/>
      <c r="W961" s="35"/>
      <c r="X961" s="35"/>
      <c r="Y961" s="35"/>
      <c r="Z961" s="35"/>
      <c r="AA961" s="35"/>
      <c r="AB961" s="35"/>
      <c r="AC961" s="35"/>
      <c r="AD961" s="35"/>
      <c r="AE961" s="35"/>
      <c r="AR961" s="198" t="s">
        <v>199</v>
      </c>
      <c r="AT961" s="198" t="s">
        <v>148</v>
      </c>
      <c r="AU961" s="198" t="s">
        <v>83</v>
      </c>
      <c r="AY961" s="18" t="s">
        <v>146</v>
      </c>
      <c r="BE961" s="199">
        <f>IF(N961="základní",J961,0)</f>
        <v>0</v>
      </c>
      <c r="BF961" s="199">
        <f>IF(N961="snížená",J961,0)</f>
        <v>0</v>
      </c>
      <c r="BG961" s="199">
        <f>IF(N961="zákl. přenesená",J961,0)</f>
        <v>0</v>
      </c>
      <c r="BH961" s="199">
        <f>IF(N961="sníž. přenesená",J961,0)</f>
        <v>0</v>
      </c>
      <c r="BI961" s="199">
        <f>IF(N961="nulová",J961,0)</f>
        <v>0</v>
      </c>
      <c r="BJ961" s="18" t="s">
        <v>81</v>
      </c>
      <c r="BK961" s="199">
        <f>ROUND(I961*H961,2)</f>
        <v>0</v>
      </c>
      <c r="BL961" s="18" t="s">
        <v>199</v>
      </c>
      <c r="BM961" s="198" t="s">
        <v>1564</v>
      </c>
    </row>
    <row r="962" spans="1:65" s="2" customFormat="1" ht="11.25">
      <c r="A962" s="35"/>
      <c r="B962" s="36"/>
      <c r="C962" s="37"/>
      <c r="D962" s="200" t="s">
        <v>154</v>
      </c>
      <c r="E962" s="37"/>
      <c r="F962" s="201" t="s">
        <v>1563</v>
      </c>
      <c r="G962" s="37"/>
      <c r="H962" s="37"/>
      <c r="I962" s="202"/>
      <c r="J962" s="37"/>
      <c r="K962" s="37"/>
      <c r="L962" s="40"/>
      <c r="M962" s="203"/>
      <c r="N962" s="204"/>
      <c r="O962" s="72"/>
      <c r="P962" s="72"/>
      <c r="Q962" s="72"/>
      <c r="R962" s="72"/>
      <c r="S962" s="72"/>
      <c r="T962" s="73"/>
      <c r="U962" s="35"/>
      <c r="V962" s="35"/>
      <c r="W962" s="35"/>
      <c r="X962" s="35"/>
      <c r="Y962" s="35"/>
      <c r="Z962" s="35"/>
      <c r="AA962" s="35"/>
      <c r="AB962" s="35"/>
      <c r="AC962" s="35"/>
      <c r="AD962" s="35"/>
      <c r="AE962" s="35"/>
      <c r="AT962" s="18" t="s">
        <v>154</v>
      </c>
      <c r="AU962" s="18" t="s">
        <v>83</v>
      </c>
    </row>
    <row r="963" spans="1:65" s="2" customFormat="1" ht="11.25">
      <c r="A963" s="35"/>
      <c r="B963" s="36"/>
      <c r="C963" s="37"/>
      <c r="D963" s="205" t="s">
        <v>155</v>
      </c>
      <c r="E963" s="37"/>
      <c r="F963" s="206" t="s">
        <v>1565</v>
      </c>
      <c r="G963" s="37"/>
      <c r="H963" s="37"/>
      <c r="I963" s="202"/>
      <c r="J963" s="37"/>
      <c r="K963" s="37"/>
      <c r="L963" s="40"/>
      <c r="M963" s="203"/>
      <c r="N963" s="204"/>
      <c r="O963" s="72"/>
      <c r="P963" s="72"/>
      <c r="Q963" s="72"/>
      <c r="R963" s="72"/>
      <c r="S963" s="72"/>
      <c r="T963" s="73"/>
      <c r="U963" s="35"/>
      <c r="V963" s="35"/>
      <c r="W963" s="35"/>
      <c r="X963" s="35"/>
      <c r="Y963" s="35"/>
      <c r="Z963" s="35"/>
      <c r="AA963" s="35"/>
      <c r="AB963" s="35"/>
      <c r="AC963" s="35"/>
      <c r="AD963" s="35"/>
      <c r="AE963" s="35"/>
      <c r="AT963" s="18" t="s">
        <v>155</v>
      </c>
      <c r="AU963" s="18" t="s">
        <v>83</v>
      </c>
    </row>
    <row r="964" spans="1:65" s="14" customFormat="1" ht="11.25">
      <c r="B964" s="217"/>
      <c r="C964" s="218"/>
      <c r="D964" s="200" t="s">
        <v>157</v>
      </c>
      <c r="E964" s="219" t="s">
        <v>1</v>
      </c>
      <c r="F964" s="220" t="s">
        <v>1566</v>
      </c>
      <c r="G964" s="218"/>
      <c r="H964" s="221">
        <v>76.128</v>
      </c>
      <c r="I964" s="222"/>
      <c r="J964" s="218"/>
      <c r="K964" s="218"/>
      <c r="L964" s="223"/>
      <c r="M964" s="224"/>
      <c r="N964" s="225"/>
      <c r="O964" s="225"/>
      <c r="P964" s="225"/>
      <c r="Q964" s="225"/>
      <c r="R964" s="225"/>
      <c r="S964" s="225"/>
      <c r="T964" s="226"/>
      <c r="AT964" s="227" t="s">
        <v>157</v>
      </c>
      <c r="AU964" s="227" t="s">
        <v>83</v>
      </c>
      <c r="AV964" s="14" t="s">
        <v>83</v>
      </c>
      <c r="AW964" s="14" t="s">
        <v>30</v>
      </c>
      <c r="AX964" s="14" t="s">
        <v>73</v>
      </c>
      <c r="AY964" s="227" t="s">
        <v>146</v>
      </c>
    </row>
    <row r="965" spans="1:65" s="15" customFormat="1" ht="11.25">
      <c r="B965" s="228"/>
      <c r="C965" s="229"/>
      <c r="D965" s="200" t="s">
        <v>157</v>
      </c>
      <c r="E965" s="230" t="s">
        <v>1</v>
      </c>
      <c r="F965" s="231" t="s">
        <v>160</v>
      </c>
      <c r="G965" s="229"/>
      <c r="H965" s="232">
        <v>76.128</v>
      </c>
      <c r="I965" s="233"/>
      <c r="J965" s="229"/>
      <c r="K965" s="229"/>
      <c r="L965" s="234"/>
      <c r="M965" s="235"/>
      <c r="N965" s="236"/>
      <c r="O965" s="236"/>
      <c r="P965" s="236"/>
      <c r="Q965" s="236"/>
      <c r="R965" s="236"/>
      <c r="S965" s="236"/>
      <c r="T965" s="237"/>
      <c r="AT965" s="238" t="s">
        <v>157</v>
      </c>
      <c r="AU965" s="238" t="s">
        <v>83</v>
      </c>
      <c r="AV965" s="15" t="s">
        <v>153</v>
      </c>
      <c r="AW965" s="15" t="s">
        <v>30</v>
      </c>
      <c r="AX965" s="15" t="s">
        <v>81</v>
      </c>
      <c r="AY965" s="238" t="s">
        <v>146</v>
      </c>
    </row>
    <row r="966" spans="1:65" s="2" customFormat="1" ht="16.5" customHeight="1">
      <c r="A966" s="35"/>
      <c r="B966" s="36"/>
      <c r="C966" s="187" t="s">
        <v>1567</v>
      </c>
      <c r="D966" s="187" t="s">
        <v>148</v>
      </c>
      <c r="E966" s="188" t="s">
        <v>1568</v>
      </c>
      <c r="F966" s="189" t="s">
        <v>1569</v>
      </c>
      <c r="G966" s="190" t="s">
        <v>170</v>
      </c>
      <c r="H966" s="191">
        <v>76.128</v>
      </c>
      <c r="I966" s="192"/>
      <c r="J966" s="193">
        <f>ROUND(I966*H966,2)</f>
        <v>0</v>
      </c>
      <c r="K966" s="189" t="s">
        <v>152</v>
      </c>
      <c r="L966" s="40"/>
      <c r="M966" s="194" t="s">
        <v>1</v>
      </c>
      <c r="N966" s="195" t="s">
        <v>38</v>
      </c>
      <c r="O966" s="72"/>
      <c r="P966" s="196">
        <f>O966*H966</f>
        <v>0</v>
      </c>
      <c r="Q966" s="196">
        <v>0</v>
      </c>
      <c r="R966" s="196">
        <f>Q966*H966</f>
        <v>0</v>
      </c>
      <c r="S966" s="196">
        <v>0</v>
      </c>
      <c r="T966" s="197">
        <f>S966*H966</f>
        <v>0</v>
      </c>
      <c r="U966" s="35"/>
      <c r="V966" s="35"/>
      <c r="W966" s="35"/>
      <c r="X966" s="35"/>
      <c r="Y966" s="35"/>
      <c r="Z966" s="35"/>
      <c r="AA966" s="35"/>
      <c r="AB966" s="35"/>
      <c r="AC966" s="35"/>
      <c r="AD966" s="35"/>
      <c r="AE966" s="35"/>
      <c r="AR966" s="198" t="s">
        <v>199</v>
      </c>
      <c r="AT966" s="198" t="s">
        <v>148</v>
      </c>
      <c r="AU966" s="198" t="s">
        <v>83</v>
      </c>
      <c r="AY966" s="18" t="s">
        <v>146</v>
      </c>
      <c r="BE966" s="199">
        <f>IF(N966="základní",J966,0)</f>
        <v>0</v>
      </c>
      <c r="BF966" s="199">
        <f>IF(N966="snížená",J966,0)</f>
        <v>0</v>
      </c>
      <c r="BG966" s="199">
        <f>IF(N966="zákl. přenesená",J966,0)</f>
        <v>0</v>
      </c>
      <c r="BH966" s="199">
        <f>IF(N966="sníž. přenesená",J966,0)</f>
        <v>0</v>
      </c>
      <c r="BI966" s="199">
        <f>IF(N966="nulová",J966,0)</f>
        <v>0</v>
      </c>
      <c r="BJ966" s="18" t="s">
        <v>81</v>
      </c>
      <c r="BK966" s="199">
        <f>ROUND(I966*H966,2)</f>
        <v>0</v>
      </c>
      <c r="BL966" s="18" t="s">
        <v>199</v>
      </c>
      <c r="BM966" s="198" t="s">
        <v>1570</v>
      </c>
    </row>
    <row r="967" spans="1:65" s="2" customFormat="1" ht="11.25">
      <c r="A967" s="35"/>
      <c r="B967" s="36"/>
      <c r="C967" s="37"/>
      <c r="D967" s="200" t="s">
        <v>154</v>
      </c>
      <c r="E967" s="37"/>
      <c r="F967" s="201" t="s">
        <v>1569</v>
      </c>
      <c r="G967" s="37"/>
      <c r="H967" s="37"/>
      <c r="I967" s="202"/>
      <c r="J967" s="37"/>
      <c r="K967" s="37"/>
      <c r="L967" s="40"/>
      <c r="M967" s="203"/>
      <c r="N967" s="204"/>
      <c r="O967" s="72"/>
      <c r="P967" s="72"/>
      <c r="Q967" s="72"/>
      <c r="R967" s="72"/>
      <c r="S967" s="72"/>
      <c r="T967" s="73"/>
      <c r="U967" s="35"/>
      <c r="V967" s="35"/>
      <c r="W967" s="35"/>
      <c r="X967" s="35"/>
      <c r="Y967" s="35"/>
      <c r="Z967" s="35"/>
      <c r="AA967" s="35"/>
      <c r="AB967" s="35"/>
      <c r="AC967" s="35"/>
      <c r="AD967" s="35"/>
      <c r="AE967" s="35"/>
      <c r="AT967" s="18" t="s">
        <v>154</v>
      </c>
      <c r="AU967" s="18" t="s">
        <v>83</v>
      </c>
    </row>
    <row r="968" spans="1:65" s="2" customFormat="1" ht="11.25">
      <c r="A968" s="35"/>
      <c r="B968" s="36"/>
      <c r="C968" s="37"/>
      <c r="D968" s="205" t="s">
        <v>155</v>
      </c>
      <c r="E968" s="37"/>
      <c r="F968" s="206" t="s">
        <v>1571</v>
      </c>
      <c r="G968" s="37"/>
      <c r="H968" s="37"/>
      <c r="I968" s="202"/>
      <c r="J968" s="37"/>
      <c r="K968" s="37"/>
      <c r="L968" s="40"/>
      <c r="M968" s="203"/>
      <c r="N968" s="204"/>
      <c r="O968" s="72"/>
      <c r="P968" s="72"/>
      <c r="Q968" s="72"/>
      <c r="R968" s="72"/>
      <c r="S968" s="72"/>
      <c r="T968" s="73"/>
      <c r="U968" s="35"/>
      <c r="V968" s="35"/>
      <c r="W968" s="35"/>
      <c r="X968" s="35"/>
      <c r="Y968" s="35"/>
      <c r="Z968" s="35"/>
      <c r="AA968" s="35"/>
      <c r="AB968" s="35"/>
      <c r="AC968" s="35"/>
      <c r="AD968" s="35"/>
      <c r="AE968" s="35"/>
      <c r="AT968" s="18" t="s">
        <v>155</v>
      </c>
      <c r="AU968" s="18" t="s">
        <v>83</v>
      </c>
    </row>
    <row r="969" spans="1:65" s="2" customFormat="1" ht="16.5" customHeight="1">
      <c r="A969" s="35"/>
      <c r="B969" s="36"/>
      <c r="C969" s="187" t="s">
        <v>1043</v>
      </c>
      <c r="D969" s="187" t="s">
        <v>148</v>
      </c>
      <c r="E969" s="188" t="s">
        <v>1572</v>
      </c>
      <c r="F969" s="189" t="s">
        <v>1573</v>
      </c>
      <c r="G969" s="190" t="s">
        <v>170</v>
      </c>
      <c r="H969" s="191">
        <v>76.128</v>
      </c>
      <c r="I969" s="192"/>
      <c r="J969" s="193">
        <f>ROUND(I969*H969,2)</f>
        <v>0</v>
      </c>
      <c r="K969" s="189" t="s">
        <v>152</v>
      </c>
      <c r="L969" s="40"/>
      <c r="M969" s="194" t="s">
        <v>1</v>
      </c>
      <c r="N969" s="195" t="s">
        <v>38</v>
      </c>
      <c r="O969" s="72"/>
      <c r="P969" s="196">
        <f>O969*H969</f>
        <v>0</v>
      </c>
      <c r="Q969" s="196">
        <v>0</v>
      </c>
      <c r="R969" s="196">
        <f>Q969*H969</f>
        <v>0</v>
      </c>
      <c r="S969" s="196">
        <v>0</v>
      </c>
      <c r="T969" s="197">
        <f>S969*H969</f>
        <v>0</v>
      </c>
      <c r="U969" s="35"/>
      <c r="V969" s="35"/>
      <c r="W969" s="35"/>
      <c r="X969" s="35"/>
      <c r="Y969" s="35"/>
      <c r="Z969" s="35"/>
      <c r="AA969" s="35"/>
      <c r="AB969" s="35"/>
      <c r="AC969" s="35"/>
      <c r="AD969" s="35"/>
      <c r="AE969" s="35"/>
      <c r="AR969" s="198" t="s">
        <v>199</v>
      </c>
      <c r="AT969" s="198" t="s">
        <v>148</v>
      </c>
      <c r="AU969" s="198" t="s">
        <v>83</v>
      </c>
      <c r="AY969" s="18" t="s">
        <v>146</v>
      </c>
      <c r="BE969" s="199">
        <f>IF(N969="základní",J969,0)</f>
        <v>0</v>
      </c>
      <c r="BF969" s="199">
        <f>IF(N969="snížená",J969,0)</f>
        <v>0</v>
      </c>
      <c r="BG969" s="199">
        <f>IF(N969="zákl. přenesená",J969,0)</f>
        <v>0</v>
      </c>
      <c r="BH969" s="199">
        <f>IF(N969="sníž. přenesená",J969,0)</f>
        <v>0</v>
      </c>
      <c r="BI969" s="199">
        <f>IF(N969="nulová",J969,0)</f>
        <v>0</v>
      </c>
      <c r="BJ969" s="18" t="s">
        <v>81</v>
      </c>
      <c r="BK969" s="199">
        <f>ROUND(I969*H969,2)</f>
        <v>0</v>
      </c>
      <c r="BL969" s="18" t="s">
        <v>199</v>
      </c>
      <c r="BM969" s="198" t="s">
        <v>1574</v>
      </c>
    </row>
    <row r="970" spans="1:65" s="2" customFormat="1" ht="11.25">
      <c r="A970" s="35"/>
      <c r="B970" s="36"/>
      <c r="C970" s="37"/>
      <c r="D970" s="200" t="s">
        <v>154</v>
      </c>
      <c r="E970" s="37"/>
      <c r="F970" s="201" t="s">
        <v>1573</v>
      </c>
      <c r="G970" s="37"/>
      <c r="H970" s="37"/>
      <c r="I970" s="202"/>
      <c r="J970" s="37"/>
      <c r="K970" s="37"/>
      <c r="L970" s="40"/>
      <c r="M970" s="203"/>
      <c r="N970" s="204"/>
      <c r="O970" s="72"/>
      <c r="P970" s="72"/>
      <c r="Q970" s="72"/>
      <c r="R970" s="72"/>
      <c r="S970" s="72"/>
      <c r="T970" s="73"/>
      <c r="U970" s="35"/>
      <c r="V970" s="35"/>
      <c r="W970" s="35"/>
      <c r="X970" s="35"/>
      <c r="Y970" s="35"/>
      <c r="Z970" s="35"/>
      <c r="AA970" s="35"/>
      <c r="AB970" s="35"/>
      <c r="AC970" s="35"/>
      <c r="AD970" s="35"/>
      <c r="AE970" s="35"/>
      <c r="AT970" s="18" t="s">
        <v>154</v>
      </c>
      <c r="AU970" s="18" t="s">
        <v>83</v>
      </c>
    </row>
    <row r="971" spans="1:65" s="2" customFormat="1" ht="11.25">
      <c r="A971" s="35"/>
      <c r="B971" s="36"/>
      <c r="C971" s="37"/>
      <c r="D971" s="205" t="s">
        <v>155</v>
      </c>
      <c r="E971" s="37"/>
      <c r="F971" s="206" t="s">
        <v>1575</v>
      </c>
      <c r="G971" s="37"/>
      <c r="H971" s="37"/>
      <c r="I971" s="202"/>
      <c r="J971" s="37"/>
      <c r="K971" s="37"/>
      <c r="L971" s="40"/>
      <c r="M971" s="203"/>
      <c r="N971" s="204"/>
      <c r="O971" s="72"/>
      <c r="P971" s="72"/>
      <c r="Q971" s="72"/>
      <c r="R971" s="72"/>
      <c r="S971" s="72"/>
      <c r="T971" s="73"/>
      <c r="U971" s="35"/>
      <c r="V971" s="35"/>
      <c r="W971" s="35"/>
      <c r="X971" s="35"/>
      <c r="Y971" s="35"/>
      <c r="Z971" s="35"/>
      <c r="AA971" s="35"/>
      <c r="AB971" s="35"/>
      <c r="AC971" s="35"/>
      <c r="AD971" s="35"/>
      <c r="AE971" s="35"/>
      <c r="AT971" s="18" t="s">
        <v>155</v>
      </c>
      <c r="AU971" s="18" t="s">
        <v>83</v>
      </c>
    </row>
    <row r="972" spans="1:65" s="2" customFormat="1" ht="24.2" customHeight="1">
      <c r="A972" s="35"/>
      <c r="B972" s="36"/>
      <c r="C972" s="187" t="s">
        <v>1576</v>
      </c>
      <c r="D972" s="187" t="s">
        <v>148</v>
      </c>
      <c r="E972" s="188" t="s">
        <v>1577</v>
      </c>
      <c r="F972" s="189" t="s">
        <v>1578</v>
      </c>
      <c r="G972" s="190" t="s">
        <v>170</v>
      </c>
      <c r="H972" s="191">
        <v>45.15</v>
      </c>
      <c r="I972" s="192"/>
      <c r="J972" s="193">
        <f>ROUND(I972*H972,2)</f>
        <v>0</v>
      </c>
      <c r="K972" s="189" t="s">
        <v>152</v>
      </c>
      <c r="L972" s="40"/>
      <c r="M972" s="194" t="s">
        <v>1</v>
      </c>
      <c r="N972" s="195" t="s">
        <v>38</v>
      </c>
      <c r="O972" s="72"/>
      <c r="P972" s="196">
        <f>O972*H972</f>
        <v>0</v>
      </c>
      <c r="Q972" s="196">
        <v>0</v>
      </c>
      <c r="R972" s="196">
        <f>Q972*H972</f>
        <v>0</v>
      </c>
      <c r="S972" s="196">
        <v>0</v>
      </c>
      <c r="T972" s="197">
        <f>S972*H972</f>
        <v>0</v>
      </c>
      <c r="U972" s="35"/>
      <c r="V972" s="35"/>
      <c r="W972" s="35"/>
      <c r="X972" s="35"/>
      <c r="Y972" s="35"/>
      <c r="Z972" s="35"/>
      <c r="AA972" s="35"/>
      <c r="AB972" s="35"/>
      <c r="AC972" s="35"/>
      <c r="AD972" s="35"/>
      <c r="AE972" s="35"/>
      <c r="AR972" s="198" t="s">
        <v>199</v>
      </c>
      <c r="AT972" s="198" t="s">
        <v>148</v>
      </c>
      <c r="AU972" s="198" t="s">
        <v>83</v>
      </c>
      <c r="AY972" s="18" t="s">
        <v>146</v>
      </c>
      <c r="BE972" s="199">
        <f>IF(N972="základní",J972,0)</f>
        <v>0</v>
      </c>
      <c r="BF972" s="199">
        <f>IF(N972="snížená",J972,0)</f>
        <v>0</v>
      </c>
      <c r="BG972" s="199">
        <f>IF(N972="zákl. přenesená",J972,0)</f>
        <v>0</v>
      </c>
      <c r="BH972" s="199">
        <f>IF(N972="sníž. přenesená",J972,0)</f>
        <v>0</v>
      </c>
      <c r="BI972" s="199">
        <f>IF(N972="nulová",J972,0)</f>
        <v>0</v>
      </c>
      <c r="BJ972" s="18" t="s">
        <v>81</v>
      </c>
      <c r="BK972" s="199">
        <f>ROUND(I972*H972,2)</f>
        <v>0</v>
      </c>
      <c r="BL972" s="18" t="s">
        <v>199</v>
      </c>
      <c r="BM972" s="198" t="s">
        <v>1579</v>
      </c>
    </row>
    <row r="973" spans="1:65" s="2" customFormat="1" ht="11.25">
      <c r="A973" s="35"/>
      <c r="B973" s="36"/>
      <c r="C973" s="37"/>
      <c r="D973" s="200" t="s">
        <v>154</v>
      </c>
      <c r="E973" s="37"/>
      <c r="F973" s="201" t="s">
        <v>1578</v>
      </c>
      <c r="G973" s="37"/>
      <c r="H973" s="37"/>
      <c r="I973" s="202"/>
      <c r="J973" s="37"/>
      <c r="K973" s="37"/>
      <c r="L973" s="40"/>
      <c r="M973" s="203"/>
      <c r="N973" s="204"/>
      <c r="O973" s="72"/>
      <c r="P973" s="72"/>
      <c r="Q973" s="72"/>
      <c r="R973" s="72"/>
      <c r="S973" s="72"/>
      <c r="T973" s="73"/>
      <c r="U973" s="35"/>
      <c r="V973" s="35"/>
      <c r="W973" s="35"/>
      <c r="X973" s="35"/>
      <c r="Y973" s="35"/>
      <c r="Z973" s="35"/>
      <c r="AA973" s="35"/>
      <c r="AB973" s="35"/>
      <c r="AC973" s="35"/>
      <c r="AD973" s="35"/>
      <c r="AE973" s="35"/>
      <c r="AT973" s="18" t="s">
        <v>154</v>
      </c>
      <c r="AU973" s="18" t="s">
        <v>83</v>
      </c>
    </row>
    <row r="974" spans="1:65" s="2" customFormat="1" ht="11.25">
      <c r="A974" s="35"/>
      <c r="B974" s="36"/>
      <c r="C974" s="37"/>
      <c r="D974" s="205" t="s">
        <v>155</v>
      </c>
      <c r="E974" s="37"/>
      <c r="F974" s="206" t="s">
        <v>1580</v>
      </c>
      <c r="G974" s="37"/>
      <c r="H974" s="37"/>
      <c r="I974" s="202"/>
      <c r="J974" s="37"/>
      <c r="K974" s="37"/>
      <c r="L974" s="40"/>
      <c r="M974" s="203"/>
      <c r="N974" s="204"/>
      <c r="O974" s="72"/>
      <c r="P974" s="72"/>
      <c r="Q974" s="72"/>
      <c r="R974" s="72"/>
      <c r="S974" s="72"/>
      <c r="T974" s="73"/>
      <c r="U974" s="35"/>
      <c r="V974" s="35"/>
      <c r="W974" s="35"/>
      <c r="X974" s="35"/>
      <c r="Y974" s="35"/>
      <c r="Z974" s="35"/>
      <c r="AA974" s="35"/>
      <c r="AB974" s="35"/>
      <c r="AC974" s="35"/>
      <c r="AD974" s="35"/>
      <c r="AE974" s="35"/>
      <c r="AT974" s="18" t="s">
        <v>155</v>
      </c>
      <c r="AU974" s="18" t="s">
        <v>83</v>
      </c>
    </row>
    <row r="975" spans="1:65" s="14" customFormat="1" ht="22.5">
      <c r="B975" s="217"/>
      <c r="C975" s="218"/>
      <c r="D975" s="200" t="s">
        <v>157</v>
      </c>
      <c r="E975" s="219" t="s">
        <v>1</v>
      </c>
      <c r="F975" s="220" t="s">
        <v>1581</v>
      </c>
      <c r="G975" s="218"/>
      <c r="H975" s="221">
        <v>45.15</v>
      </c>
      <c r="I975" s="222"/>
      <c r="J975" s="218"/>
      <c r="K975" s="218"/>
      <c r="L975" s="223"/>
      <c r="M975" s="224"/>
      <c r="N975" s="225"/>
      <c r="O975" s="225"/>
      <c r="P975" s="225"/>
      <c r="Q975" s="225"/>
      <c r="R975" s="225"/>
      <c r="S975" s="225"/>
      <c r="T975" s="226"/>
      <c r="AT975" s="227" t="s">
        <v>157</v>
      </c>
      <c r="AU975" s="227" t="s">
        <v>83</v>
      </c>
      <c r="AV975" s="14" t="s">
        <v>83</v>
      </c>
      <c r="AW975" s="14" t="s">
        <v>30</v>
      </c>
      <c r="AX975" s="14" t="s">
        <v>73</v>
      </c>
      <c r="AY975" s="227" t="s">
        <v>146</v>
      </c>
    </row>
    <row r="976" spans="1:65" s="15" customFormat="1" ht="11.25">
      <c r="B976" s="228"/>
      <c r="C976" s="229"/>
      <c r="D976" s="200" t="s">
        <v>157</v>
      </c>
      <c r="E976" s="230" t="s">
        <v>1</v>
      </c>
      <c r="F976" s="231" t="s">
        <v>160</v>
      </c>
      <c r="G976" s="229"/>
      <c r="H976" s="232">
        <v>45.15</v>
      </c>
      <c r="I976" s="233"/>
      <c r="J976" s="229"/>
      <c r="K976" s="229"/>
      <c r="L976" s="234"/>
      <c r="M976" s="235"/>
      <c r="N976" s="236"/>
      <c r="O976" s="236"/>
      <c r="P976" s="236"/>
      <c r="Q976" s="236"/>
      <c r="R976" s="236"/>
      <c r="S976" s="236"/>
      <c r="T976" s="237"/>
      <c r="AT976" s="238" t="s">
        <v>157</v>
      </c>
      <c r="AU976" s="238" t="s">
        <v>83</v>
      </c>
      <c r="AV976" s="15" t="s">
        <v>153</v>
      </c>
      <c r="AW976" s="15" t="s">
        <v>30</v>
      </c>
      <c r="AX976" s="15" t="s">
        <v>81</v>
      </c>
      <c r="AY976" s="238" t="s">
        <v>146</v>
      </c>
    </row>
    <row r="977" spans="1:65" s="2" customFormat="1" ht="33" customHeight="1">
      <c r="A977" s="35"/>
      <c r="B977" s="36"/>
      <c r="C977" s="187" t="s">
        <v>1047</v>
      </c>
      <c r="D977" s="187" t="s">
        <v>148</v>
      </c>
      <c r="E977" s="188" t="s">
        <v>1582</v>
      </c>
      <c r="F977" s="189" t="s">
        <v>1583</v>
      </c>
      <c r="G977" s="190" t="s">
        <v>170</v>
      </c>
      <c r="H977" s="191">
        <v>76.128</v>
      </c>
      <c r="I977" s="192"/>
      <c r="J977" s="193">
        <f>ROUND(I977*H977,2)</f>
        <v>0</v>
      </c>
      <c r="K977" s="189" t="s">
        <v>152</v>
      </c>
      <c r="L977" s="40"/>
      <c r="M977" s="194" t="s">
        <v>1</v>
      </c>
      <c r="N977" s="195" t="s">
        <v>38</v>
      </c>
      <c r="O977" s="72"/>
      <c r="P977" s="196">
        <f>O977*H977</f>
        <v>0</v>
      </c>
      <c r="Q977" s="196">
        <v>0</v>
      </c>
      <c r="R977" s="196">
        <f>Q977*H977</f>
        <v>0</v>
      </c>
      <c r="S977" s="196">
        <v>0</v>
      </c>
      <c r="T977" s="197">
        <f>S977*H977</f>
        <v>0</v>
      </c>
      <c r="U977" s="35"/>
      <c r="V977" s="35"/>
      <c r="W977" s="35"/>
      <c r="X977" s="35"/>
      <c r="Y977" s="35"/>
      <c r="Z977" s="35"/>
      <c r="AA977" s="35"/>
      <c r="AB977" s="35"/>
      <c r="AC977" s="35"/>
      <c r="AD977" s="35"/>
      <c r="AE977" s="35"/>
      <c r="AR977" s="198" t="s">
        <v>199</v>
      </c>
      <c r="AT977" s="198" t="s">
        <v>148</v>
      </c>
      <c r="AU977" s="198" t="s">
        <v>83</v>
      </c>
      <c r="AY977" s="18" t="s">
        <v>146</v>
      </c>
      <c r="BE977" s="199">
        <f>IF(N977="základní",J977,0)</f>
        <v>0</v>
      </c>
      <c r="BF977" s="199">
        <f>IF(N977="snížená",J977,0)</f>
        <v>0</v>
      </c>
      <c r="BG977" s="199">
        <f>IF(N977="zákl. přenesená",J977,0)</f>
        <v>0</v>
      </c>
      <c r="BH977" s="199">
        <f>IF(N977="sníž. přenesená",J977,0)</f>
        <v>0</v>
      </c>
      <c r="BI977" s="199">
        <f>IF(N977="nulová",J977,0)</f>
        <v>0</v>
      </c>
      <c r="BJ977" s="18" t="s">
        <v>81</v>
      </c>
      <c r="BK977" s="199">
        <f>ROUND(I977*H977,2)</f>
        <v>0</v>
      </c>
      <c r="BL977" s="18" t="s">
        <v>199</v>
      </c>
      <c r="BM977" s="198" t="s">
        <v>1584</v>
      </c>
    </row>
    <row r="978" spans="1:65" s="2" customFormat="1" ht="19.5">
      <c r="A978" s="35"/>
      <c r="B978" s="36"/>
      <c r="C978" s="37"/>
      <c r="D978" s="200" t="s">
        <v>154</v>
      </c>
      <c r="E978" s="37"/>
      <c r="F978" s="201" t="s">
        <v>1583</v>
      </c>
      <c r="G978" s="37"/>
      <c r="H978" s="37"/>
      <c r="I978" s="202"/>
      <c r="J978" s="37"/>
      <c r="K978" s="37"/>
      <c r="L978" s="40"/>
      <c r="M978" s="203"/>
      <c r="N978" s="204"/>
      <c r="O978" s="72"/>
      <c r="P978" s="72"/>
      <c r="Q978" s="72"/>
      <c r="R978" s="72"/>
      <c r="S978" s="72"/>
      <c r="T978" s="73"/>
      <c r="U978" s="35"/>
      <c r="V978" s="35"/>
      <c r="W978" s="35"/>
      <c r="X978" s="35"/>
      <c r="Y978" s="35"/>
      <c r="Z978" s="35"/>
      <c r="AA978" s="35"/>
      <c r="AB978" s="35"/>
      <c r="AC978" s="35"/>
      <c r="AD978" s="35"/>
      <c r="AE978" s="35"/>
      <c r="AT978" s="18" t="s">
        <v>154</v>
      </c>
      <c r="AU978" s="18" t="s">
        <v>83</v>
      </c>
    </row>
    <row r="979" spans="1:65" s="2" customFormat="1" ht="11.25">
      <c r="A979" s="35"/>
      <c r="B979" s="36"/>
      <c r="C979" s="37"/>
      <c r="D979" s="205" t="s">
        <v>155</v>
      </c>
      <c r="E979" s="37"/>
      <c r="F979" s="206" t="s">
        <v>1585</v>
      </c>
      <c r="G979" s="37"/>
      <c r="H979" s="37"/>
      <c r="I979" s="202"/>
      <c r="J979" s="37"/>
      <c r="K979" s="37"/>
      <c r="L979" s="40"/>
      <c r="M979" s="203"/>
      <c r="N979" s="204"/>
      <c r="O979" s="72"/>
      <c r="P979" s="72"/>
      <c r="Q979" s="72"/>
      <c r="R979" s="72"/>
      <c r="S979" s="72"/>
      <c r="T979" s="73"/>
      <c r="U979" s="35"/>
      <c r="V979" s="35"/>
      <c r="W979" s="35"/>
      <c r="X979" s="35"/>
      <c r="Y979" s="35"/>
      <c r="Z979" s="35"/>
      <c r="AA979" s="35"/>
      <c r="AB979" s="35"/>
      <c r="AC979" s="35"/>
      <c r="AD979" s="35"/>
      <c r="AE979" s="35"/>
      <c r="AT979" s="18" t="s">
        <v>155</v>
      </c>
      <c r="AU979" s="18" t="s">
        <v>83</v>
      </c>
    </row>
    <row r="980" spans="1:65" s="2" customFormat="1" ht="16.5" customHeight="1">
      <c r="A980" s="35"/>
      <c r="B980" s="36"/>
      <c r="C980" s="239" t="s">
        <v>1586</v>
      </c>
      <c r="D980" s="239" t="s">
        <v>161</v>
      </c>
      <c r="E980" s="240" t="s">
        <v>1587</v>
      </c>
      <c r="F980" s="241" t="s">
        <v>1588</v>
      </c>
      <c r="G980" s="242" t="s">
        <v>170</v>
      </c>
      <c r="H980" s="243">
        <v>83.741</v>
      </c>
      <c r="I980" s="244"/>
      <c r="J980" s="245">
        <f>ROUND(I980*H980,2)</f>
        <v>0</v>
      </c>
      <c r="K980" s="241" t="s">
        <v>152</v>
      </c>
      <c r="L980" s="246"/>
      <c r="M980" s="247" t="s">
        <v>1</v>
      </c>
      <c r="N980" s="248" t="s">
        <v>38</v>
      </c>
      <c r="O980" s="72"/>
      <c r="P980" s="196">
        <f>O980*H980</f>
        <v>0</v>
      </c>
      <c r="Q980" s="196">
        <v>0</v>
      </c>
      <c r="R980" s="196">
        <f>Q980*H980</f>
        <v>0</v>
      </c>
      <c r="S980" s="196">
        <v>0</v>
      </c>
      <c r="T980" s="197">
        <f>S980*H980</f>
        <v>0</v>
      </c>
      <c r="U980" s="35"/>
      <c r="V980" s="35"/>
      <c r="W980" s="35"/>
      <c r="X980" s="35"/>
      <c r="Y980" s="35"/>
      <c r="Z980" s="35"/>
      <c r="AA980" s="35"/>
      <c r="AB980" s="35"/>
      <c r="AC980" s="35"/>
      <c r="AD980" s="35"/>
      <c r="AE980" s="35"/>
      <c r="AR980" s="198" t="s">
        <v>281</v>
      </c>
      <c r="AT980" s="198" t="s">
        <v>161</v>
      </c>
      <c r="AU980" s="198" t="s">
        <v>83</v>
      </c>
      <c r="AY980" s="18" t="s">
        <v>146</v>
      </c>
      <c r="BE980" s="199">
        <f>IF(N980="základní",J980,0)</f>
        <v>0</v>
      </c>
      <c r="BF980" s="199">
        <f>IF(N980="snížená",J980,0)</f>
        <v>0</v>
      </c>
      <c r="BG980" s="199">
        <f>IF(N980="zákl. přenesená",J980,0)</f>
        <v>0</v>
      </c>
      <c r="BH980" s="199">
        <f>IF(N980="sníž. přenesená",J980,0)</f>
        <v>0</v>
      </c>
      <c r="BI980" s="199">
        <f>IF(N980="nulová",J980,0)</f>
        <v>0</v>
      </c>
      <c r="BJ980" s="18" t="s">
        <v>81</v>
      </c>
      <c r="BK980" s="199">
        <f>ROUND(I980*H980,2)</f>
        <v>0</v>
      </c>
      <c r="BL980" s="18" t="s">
        <v>199</v>
      </c>
      <c r="BM980" s="198" t="s">
        <v>1589</v>
      </c>
    </row>
    <row r="981" spans="1:65" s="2" customFormat="1" ht="11.25">
      <c r="A981" s="35"/>
      <c r="B981" s="36"/>
      <c r="C981" s="37"/>
      <c r="D981" s="200" t="s">
        <v>154</v>
      </c>
      <c r="E981" s="37"/>
      <c r="F981" s="201" t="s">
        <v>1588</v>
      </c>
      <c r="G981" s="37"/>
      <c r="H981" s="37"/>
      <c r="I981" s="202"/>
      <c r="J981" s="37"/>
      <c r="K981" s="37"/>
      <c r="L981" s="40"/>
      <c r="M981" s="203"/>
      <c r="N981" s="204"/>
      <c r="O981" s="72"/>
      <c r="P981" s="72"/>
      <c r="Q981" s="72"/>
      <c r="R981" s="72"/>
      <c r="S981" s="72"/>
      <c r="T981" s="73"/>
      <c r="U981" s="35"/>
      <c r="V981" s="35"/>
      <c r="W981" s="35"/>
      <c r="X981" s="35"/>
      <c r="Y981" s="35"/>
      <c r="Z981" s="35"/>
      <c r="AA981" s="35"/>
      <c r="AB981" s="35"/>
      <c r="AC981" s="35"/>
      <c r="AD981" s="35"/>
      <c r="AE981" s="35"/>
      <c r="AT981" s="18" t="s">
        <v>154</v>
      </c>
      <c r="AU981" s="18" t="s">
        <v>83</v>
      </c>
    </row>
    <row r="982" spans="1:65" s="14" customFormat="1" ht="11.25">
      <c r="B982" s="217"/>
      <c r="C982" s="218"/>
      <c r="D982" s="200" t="s">
        <v>157</v>
      </c>
      <c r="E982" s="219" t="s">
        <v>1</v>
      </c>
      <c r="F982" s="220" t="s">
        <v>1590</v>
      </c>
      <c r="G982" s="218"/>
      <c r="H982" s="221">
        <v>83.741</v>
      </c>
      <c r="I982" s="222"/>
      <c r="J982" s="218"/>
      <c r="K982" s="218"/>
      <c r="L982" s="223"/>
      <c r="M982" s="224"/>
      <c r="N982" s="225"/>
      <c r="O982" s="225"/>
      <c r="P982" s="225"/>
      <c r="Q982" s="225"/>
      <c r="R982" s="225"/>
      <c r="S982" s="225"/>
      <c r="T982" s="226"/>
      <c r="AT982" s="227" t="s">
        <v>157</v>
      </c>
      <c r="AU982" s="227" t="s">
        <v>83</v>
      </c>
      <c r="AV982" s="14" t="s">
        <v>83</v>
      </c>
      <c r="AW982" s="14" t="s">
        <v>30</v>
      </c>
      <c r="AX982" s="14" t="s">
        <v>73</v>
      </c>
      <c r="AY982" s="227" t="s">
        <v>146</v>
      </c>
    </row>
    <row r="983" spans="1:65" s="15" customFormat="1" ht="11.25">
      <c r="B983" s="228"/>
      <c r="C983" s="229"/>
      <c r="D983" s="200" t="s">
        <v>157</v>
      </c>
      <c r="E983" s="230" t="s">
        <v>1</v>
      </c>
      <c r="F983" s="231" t="s">
        <v>160</v>
      </c>
      <c r="G983" s="229"/>
      <c r="H983" s="232">
        <v>83.741</v>
      </c>
      <c r="I983" s="233"/>
      <c r="J983" s="229"/>
      <c r="K983" s="229"/>
      <c r="L983" s="234"/>
      <c r="M983" s="235"/>
      <c r="N983" s="236"/>
      <c r="O983" s="236"/>
      <c r="P983" s="236"/>
      <c r="Q983" s="236"/>
      <c r="R983" s="236"/>
      <c r="S983" s="236"/>
      <c r="T983" s="237"/>
      <c r="AT983" s="238" t="s">
        <v>157</v>
      </c>
      <c r="AU983" s="238" t="s">
        <v>83</v>
      </c>
      <c r="AV983" s="15" t="s">
        <v>153</v>
      </c>
      <c r="AW983" s="15" t="s">
        <v>30</v>
      </c>
      <c r="AX983" s="15" t="s">
        <v>81</v>
      </c>
      <c r="AY983" s="238" t="s">
        <v>146</v>
      </c>
    </row>
    <row r="984" spans="1:65" s="2" customFormat="1" ht="24.2" customHeight="1">
      <c r="A984" s="35"/>
      <c r="B984" s="36"/>
      <c r="C984" s="187" t="s">
        <v>1050</v>
      </c>
      <c r="D984" s="187" t="s">
        <v>148</v>
      </c>
      <c r="E984" s="188" t="s">
        <v>1591</v>
      </c>
      <c r="F984" s="189" t="s">
        <v>1592</v>
      </c>
      <c r="G984" s="190" t="s">
        <v>170</v>
      </c>
      <c r="H984" s="191">
        <v>76.128</v>
      </c>
      <c r="I984" s="192"/>
      <c r="J984" s="193">
        <f>ROUND(I984*H984,2)</f>
        <v>0</v>
      </c>
      <c r="K984" s="189" t="s">
        <v>152</v>
      </c>
      <c r="L984" s="40"/>
      <c r="M984" s="194" t="s">
        <v>1</v>
      </c>
      <c r="N984" s="195" t="s">
        <v>38</v>
      </c>
      <c r="O984" s="72"/>
      <c r="P984" s="196">
        <f>O984*H984</f>
        <v>0</v>
      </c>
      <c r="Q984" s="196">
        <v>0</v>
      </c>
      <c r="R984" s="196">
        <f>Q984*H984</f>
        <v>0</v>
      </c>
      <c r="S984" s="196">
        <v>0</v>
      </c>
      <c r="T984" s="197">
        <f>S984*H984</f>
        <v>0</v>
      </c>
      <c r="U984" s="35"/>
      <c r="V984" s="35"/>
      <c r="W984" s="35"/>
      <c r="X984" s="35"/>
      <c r="Y984" s="35"/>
      <c r="Z984" s="35"/>
      <c r="AA984" s="35"/>
      <c r="AB984" s="35"/>
      <c r="AC984" s="35"/>
      <c r="AD984" s="35"/>
      <c r="AE984" s="35"/>
      <c r="AR984" s="198" t="s">
        <v>199</v>
      </c>
      <c r="AT984" s="198" t="s">
        <v>148</v>
      </c>
      <c r="AU984" s="198" t="s">
        <v>83</v>
      </c>
      <c r="AY984" s="18" t="s">
        <v>146</v>
      </c>
      <c r="BE984" s="199">
        <f>IF(N984="základní",J984,0)</f>
        <v>0</v>
      </c>
      <c r="BF984" s="199">
        <f>IF(N984="snížená",J984,0)</f>
        <v>0</v>
      </c>
      <c r="BG984" s="199">
        <f>IF(N984="zákl. přenesená",J984,0)</f>
        <v>0</v>
      </c>
      <c r="BH984" s="199">
        <f>IF(N984="sníž. přenesená",J984,0)</f>
        <v>0</v>
      </c>
      <c r="BI984" s="199">
        <f>IF(N984="nulová",J984,0)</f>
        <v>0</v>
      </c>
      <c r="BJ984" s="18" t="s">
        <v>81</v>
      </c>
      <c r="BK984" s="199">
        <f>ROUND(I984*H984,2)</f>
        <v>0</v>
      </c>
      <c r="BL984" s="18" t="s">
        <v>199</v>
      </c>
      <c r="BM984" s="198" t="s">
        <v>1593</v>
      </c>
    </row>
    <row r="985" spans="1:65" s="2" customFormat="1" ht="19.5">
      <c r="A985" s="35"/>
      <c r="B985" s="36"/>
      <c r="C985" s="37"/>
      <c r="D985" s="200" t="s">
        <v>154</v>
      </c>
      <c r="E985" s="37"/>
      <c r="F985" s="201" t="s">
        <v>1592</v>
      </c>
      <c r="G985" s="37"/>
      <c r="H985" s="37"/>
      <c r="I985" s="202"/>
      <c r="J985" s="37"/>
      <c r="K985" s="37"/>
      <c r="L985" s="40"/>
      <c r="M985" s="203"/>
      <c r="N985" s="204"/>
      <c r="O985" s="72"/>
      <c r="P985" s="72"/>
      <c r="Q985" s="72"/>
      <c r="R985" s="72"/>
      <c r="S985" s="72"/>
      <c r="T985" s="73"/>
      <c r="U985" s="35"/>
      <c r="V985" s="35"/>
      <c r="W985" s="35"/>
      <c r="X985" s="35"/>
      <c r="Y985" s="35"/>
      <c r="Z985" s="35"/>
      <c r="AA985" s="35"/>
      <c r="AB985" s="35"/>
      <c r="AC985" s="35"/>
      <c r="AD985" s="35"/>
      <c r="AE985" s="35"/>
      <c r="AT985" s="18" t="s">
        <v>154</v>
      </c>
      <c r="AU985" s="18" t="s">
        <v>83</v>
      </c>
    </row>
    <row r="986" spans="1:65" s="2" customFormat="1" ht="11.25">
      <c r="A986" s="35"/>
      <c r="B986" s="36"/>
      <c r="C986" s="37"/>
      <c r="D986" s="205" t="s">
        <v>155</v>
      </c>
      <c r="E986" s="37"/>
      <c r="F986" s="206" t="s">
        <v>1594</v>
      </c>
      <c r="G986" s="37"/>
      <c r="H986" s="37"/>
      <c r="I986" s="202"/>
      <c r="J986" s="37"/>
      <c r="K986" s="37"/>
      <c r="L986" s="40"/>
      <c r="M986" s="203"/>
      <c r="N986" s="204"/>
      <c r="O986" s="72"/>
      <c r="P986" s="72"/>
      <c r="Q986" s="72"/>
      <c r="R986" s="72"/>
      <c r="S986" s="72"/>
      <c r="T986" s="73"/>
      <c r="U986" s="35"/>
      <c r="V986" s="35"/>
      <c r="W986" s="35"/>
      <c r="X986" s="35"/>
      <c r="Y986" s="35"/>
      <c r="Z986" s="35"/>
      <c r="AA986" s="35"/>
      <c r="AB986" s="35"/>
      <c r="AC986" s="35"/>
      <c r="AD986" s="35"/>
      <c r="AE986" s="35"/>
      <c r="AT986" s="18" t="s">
        <v>155</v>
      </c>
      <c r="AU986" s="18" t="s">
        <v>83</v>
      </c>
    </row>
    <row r="987" spans="1:65" s="2" customFormat="1" ht="24.2" customHeight="1">
      <c r="A987" s="35"/>
      <c r="B987" s="36"/>
      <c r="C987" s="187" t="s">
        <v>1595</v>
      </c>
      <c r="D987" s="187" t="s">
        <v>148</v>
      </c>
      <c r="E987" s="188" t="s">
        <v>1596</v>
      </c>
      <c r="F987" s="189" t="s">
        <v>1597</v>
      </c>
      <c r="G987" s="190" t="s">
        <v>170</v>
      </c>
      <c r="H987" s="191">
        <v>76.128</v>
      </c>
      <c r="I987" s="192"/>
      <c r="J987" s="193">
        <f>ROUND(I987*H987,2)</f>
        <v>0</v>
      </c>
      <c r="K987" s="189" t="s">
        <v>152</v>
      </c>
      <c r="L987" s="40"/>
      <c r="M987" s="194" t="s">
        <v>1</v>
      </c>
      <c r="N987" s="195" t="s">
        <v>38</v>
      </c>
      <c r="O987" s="72"/>
      <c r="P987" s="196">
        <f>O987*H987</f>
        <v>0</v>
      </c>
      <c r="Q987" s="196">
        <v>0</v>
      </c>
      <c r="R987" s="196">
        <f>Q987*H987</f>
        <v>0</v>
      </c>
      <c r="S987" s="196">
        <v>0</v>
      </c>
      <c r="T987" s="197">
        <f>S987*H987</f>
        <v>0</v>
      </c>
      <c r="U987" s="35"/>
      <c r="V987" s="35"/>
      <c r="W987" s="35"/>
      <c r="X987" s="35"/>
      <c r="Y987" s="35"/>
      <c r="Z987" s="35"/>
      <c r="AA987" s="35"/>
      <c r="AB987" s="35"/>
      <c r="AC987" s="35"/>
      <c r="AD987" s="35"/>
      <c r="AE987" s="35"/>
      <c r="AR987" s="198" t="s">
        <v>199</v>
      </c>
      <c r="AT987" s="198" t="s">
        <v>148</v>
      </c>
      <c r="AU987" s="198" t="s">
        <v>83</v>
      </c>
      <c r="AY987" s="18" t="s">
        <v>146</v>
      </c>
      <c r="BE987" s="199">
        <f>IF(N987="základní",J987,0)</f>
        <v>0</v>
      </c>
      <c r="BF987" s="199">
        <f>IF(N987="snížená",J987,0)</f>
        <v>0</v>
      </c>
      <c r="BG987" s="199">
        <f>IF(N987="zákl. přenesená",J987,0)</f>
        <v>0</v>
      </c>
      <c r="BH987" s="199">
        <f>IF(N987="sníž. přenesená",J987,0)</f>
        <v>0</v>
      </c>
      <c r="BI987" s="199">
        <f>IF(N987="nulová",J987,0)</f>
        <v>0</v>
      </c>
      <c r="BJ987" s="18" t="s">
        <v>81</v>
      </c>
      <c r="BK987" s="199">
        <f>ROUND(I987*H987,2)</f>
        <v>0</v>
      </c>
      <c r="BL987" s="18" t="s">
        <v>199</v>
      </c>
      <c r="BM987" s="198" t="s">
        <v>1598</v>
      </c>
    </row>
    <row r="988" spans="1:65" s="2" customFormat="1" ht="19.5">
      <c r="A988" s="35"/>
      <c r="B988" s="36"/>
      <c r="C988" s="37"/>
      <c r="D988" s="200" t="s">
        <v>154</v>
      </c>
      <c r="E988" s="37"/>
      <c r="F988" s="201" t="s">
        <v>1597</v>
      </c>
      <c r="G988" s="37"/>
      <c r="H988" s="37"/>
      <c r="I988" s="202"/>
      <c r="J988" s="37"/>
      <c r="K988" s="37"/>
      <c r="L988" s="40"/>
      <c r="M988" s="203"/>
      <c r="N988" s="204"/>
      <c r="O988" s="72"/>
      <c r="P988" s="72"/>
      <c r="Q988" s="72"/>
      <c r="R988" s="72"/>
      <c r="S988" s="72"/>
      <c r="T988" s="73"/>
      <c r="U988" s="35"/>
      <c r="V988" s="35"/>
      <c r="W988" s="35"/>
      <c r="X988" s="35"/>
      <c r="Y988" s="35"/>
      <c r="Z988" s="35"/>
      <c r="AA988" s="35"/>
      <c r="AB988" s="35"/>
      <c r="AC988" s="35"/>
      <c r="AD988" s="35"/>
      <c r="AE988" s="35"/>
      <c r="AT988" s="18" t="s">
        <v>154</v>
      </c>
      <c r="AU988" s="18" t="s">
        <v>83</v>
      </c>
    </row>
    <row r="989" spans="1:65" s="2" customFormat="1" ht="11.25">
      <c r="A989" s="35"/>
      <c r="B989" s="36"/>
      <c r="C989" s="37"/>
      <c r="D989" s="205" t="s">
        <v>155</v>
      </c>
      <c r="E989" s="37"/>
      <c r="F989" s="206" t="s">
        <v>1599</v>
      </c>
      <c r="G989" s="37"/>
      <c r="H989" s="37"/>
      <c r="I989" s="202"/>
      <c r="J989" s="37"/>
      <c r="K989" s="37"/>
      <c r="L989" s="40"/>
      <c r="M989" s="203"/>
      <c r="N989" s="204"/>
      <c r="O989" s="72"/>
      <c r="P989" s="72"/>
      <c r="Q989" s="72"/>
      <c r="R989" s="72"/>
      <c r="S989" s="72"/>
      <c r="T989" s="73"/>
      <c r="U989" s="35"/>
      <c r="V989" s="35"/>
      <c r="W989" s="35"/>
      <c r="X989" s="35"/>
      <c r="Y989" s="35"/>
      <c r="Z989" s="35"/>
      <c r="AA989" s="35"/>
      <c r="AB989" s="35"/>
      <c r="AC989" s="35"/>
      <c r="AD989" s="35"/>
      <c r="AE989" s="35"/>
      <c r="AT989" s="18" t="s">
        <v>155</v>
      </c>
      <c r="AU989" s="18" t="s">
        <v>83</v>
      </c>
    </row>
    <row r="990" spans="1:65" s="2" customFormat="1" ht="16.5" customHeight="1">
      <c r="A990" s="35"/>
      <c r="B990" s="36"/>
      <c r="C990" s="187" t="s">
        <v>1054</v>
      </c>
      <c r="D990" s="187" t="s">
        <v>148</v>
      </c>
      <c r="E990" s="188" t="s">
        <v>1600</v>
      </c>
      <c r="F990" s="189" t="s">
        <v>1601</v>
      </c>
      <c r="G990" s="190" t="s">
        <v>320</v>
      </c>
      <c r="H990" s="191">
        <v>46</v>
      </c>
      <c r="I990" s="192"/>
      <c r="J990" s="193">
        <f>ROUND(I990*H990,2)</f>
        <v>0</v>
      </c>
      <c r="K990" s="189" t="s">
        <v>152</v>
      </c>
      <c r="L990" s="40"/>
      <c r="M990" s="194" t="s">
        <v>1</v>
      </c>
      <c r="N990" s="195" t="s">
        <v>38</v>
      </c>
      <c r="O990" s="72"/>
      <c r="P990" s="196">
        <f>O990*H990</f>
        <v>0</v>
      </c>
      <c r="Q990" s="196">
        <v>0</v>
      </c>
      <c r="R990" s="196">
        <f>Q990*H990</f>
        <v>0</v>
      </c>
      <c r="S990" s="196">
        <v>0</v>
      </c>
      <c r="T990" s="197">
        <f>S990*H990</f>
        <v>0</v>
      </c>
      <c r="U990" s="35"/>
      <c r="V990" s="35"/>
      <c r="W990" s="35"/>
      <c r="X990" s="35"/>
      <c r="Y990" s="35"/>
      <c r="Z990" s="35"/>
      <c r="AA990" s="35"/>
      <c r="AB990" s="35"/>
      <c r="AC990" s="35"/>
      <c r="AD990" s="35"/>
      <c r="AE990" s="35"/>
      <c r="AR990" s="198" t="s">
        <v>199</v>
      </c>
      <c r="AT990" s="198" t="s">
        <v>148</v>
      </c>
      <c r="AU990" s="198" t="s">
        <v>83</v>
      </c>
      <c r="AY990" s="18" t="s">
        <v>146</v>
      </c>
      <c r="BE990" s="199">
        <f>IF(N990="základní",J990,0)</f>
        <v>0</v>
      </c>
      <c r="BF990" s="199">
        <f>IF(N990="snížená",J990,0)</f>
        <v>0</v>
      </c>
      <c r="BG990" s="199">
        <f>IF(N990="zákl. přenesená",J990,0)</f>
        <v>0</v>
      </c>
      <c r="BH990" s="199">
        <f>IF(N990="sníž. přenesená",J990,0)</f>
        <v>0</v>
      </c>
      <c r="BI990" s="199">
        <f>IF(N990="nulová",J990,0)</f>
        <v>0</v>
      </c>
      <c r="BJ990" s="18" t="s">
        <v>81</v>
      </c>
      <c r="BK990" s="199">
        <f>ROUND(I990*H990,2)</f>
        <v>0</v>
      </c>
      <c r="BL990" s="18" t="s">
        <v>199</v>
      </c>
      <c r="BM990" s="198" t="s">
        <v>1602</v>
      </c>
    </row>
    <row r="991" spans="1:65" s="2" customFormat="1" ht="11.25">
      <c r="A991" s="35"/>
      <c r="B991" s="36"/>
      <c r="C991" s="37"/>
      <c r="D991" s="200" t="s">
        <v>154</v>
      </c>
      <c r="E991" s="37"/>
      <c r="F991" s="201" t="s">
        <v>1601</v>
      </c>
      <c r="G991" s="37"/>
      <c r="H991" s="37"/>
      <c r="I991" s="202"/>
      <c r="J991" s="37"/>
      <c r="K991" s="37"/>
      <c r="L991" s="40"/>
      <c r="M991" s="203"/>
      <c r="N991" s="204"/>
      <c r="O991" s="72"/>
      <c r="P991" s="72"/>
      <c r="Q991" s="72"/>
      <c r="R991" s="72"/>
      <c r="S991" s="72"/>
      <c r="T991" s="73"/>
      <c r="U991" s="35"/>
      <c r="V991" s="35"/>
      <c r="W991" s="35"/>
      <c r="X991" s="35"/>
      <c r="Y991" s="35"/>
      <c r="Z991" s="35"/>
      <c r="AA991" s="35"/>
      <c r="AB991" s="35"/>
      <c r="AC991" s="35"/>
      <c r="AD991" s="35"/>
      <c r="AE991" s="35"/>
      <c r="AT991" s="18" t="s">
        <v>154</v>
      </c>
      <c r="AU991" s="18" t="s">
        <v>83</v>
      </c>
    </row>
    <row r="992" spans="1:65" s="2" customFormat="1" ht="11.25">
      <c r="A992" s="35"/>
      <c r="B992" s="36"/>
      <c r="C992" s="37"/>
      <c r="D992" s="205" t="s">
        <v>155</v>
      </c>
      <c r="E992" s="37"/>
      <c r="F992" s="206" t="s">
        <v>1603</v>
      </c>
      <c r="G992" s="37"/>
      <c r="H992" s="37"/>
      <c r="I992" s="202"/>
      <c r="J992" s="37"/>
      <c r="K992" s="37"/>
      <c r="L992" s="40"/>
      <c r="M992" s="203"/>
      <c r="N992" s="204"/>
      <c r="O992" s="72"/>
      <c r="P992" s="72"/>
      <c r="Q992" s="72"/>
      <c r="R992" s="72"/>
      <c r="S992" s="72"/>
      <c r="T992" s="73"/>
      <c r="U992" s="35"/>
      <c r="V992" s="35"/>
      <c r="W992" s="35"/>
      <c r="X992" s="35"/>
      <c r="Y992" s="35"/>
      <c r="Z992" s="35"/>
      <c r="AA992" s="35"/>
      <c r="AB992" s="35"/>
      <c r="AC992" s="35"/>
      <c r="AD992" s="35"/>
      <c r="AE992" s="35"/>
      <c r="AT992" s="18" t="s">
        <v>155</v>
      </c>
      <c r="AU992" s="18" t="s">
        <v>83</v>
      </c>
    </row>
    <row r="993" spans="1:65" s="14" customFormat="1" ht="11.25">
      <c r="B993" s="217"/>
      <c r="C993" s="218"/>
      <c r="D993" s="200" t="s">
        <v>157</v>
      </c>
      <c r="E993" s="219" t="s">
        <v>1</v>
      </c>
      <c r="F993" s="220" t="s">
        <v>1604</v>
      </c>
      <c r="G993" s="218"/>
      <c r="H993" s="221">
        <v>46</v>
      </c>
      <c r="I993" s="222"/>
      <c r="J993" s="218"/>
      <c r="K993" s="218"/>
      <c r="L993" s="223"/>
      <c r="M993" s="224"/>
      <c r="N993" s="225"/>
      <c r="O993" s="225"/>
      <c r="P993" s="225"/>
      <c r="Q993" s="225"/>
      <c r="R993" s="225"/>
      <c r="S993" s="225"/>
      <c r="T993" s="226"/>
      <c r="AT993" s="227" t="s">
        <v>157</v>
      </c>
      <c r="AU993" s="227" t="s">
        <v>83</v>
      </c>
      <c r="AV993" s="14" t="s">
        <v>83</v>
      </c>
      <c r="AW993" s="14" t="s">
        <v>30</v>
      </c>
      <c r="AX993" s="14" t="s">
        <v>73</v>
      </c>
      <c r="AY993" s="227" t="s">
        <v>146</v>
      </c>
    </row>
    <row r="994" spans="1:65" s="15" customFormat="1" ht="11.25">
      <c r="B994" s="228"/>
      <c r="C994" s="229"/>
      <c r="D994" s="200" t="s">
        <v>157</v>
      </c>
      <c r="E994" s="230" t="s">
        <v>1</v>
      </c>
      <c r="F994" s="231" t="s">
        <v>160</v>
      </c>
      <c r="G994" s="229"/>
      <c r="H994" s="232">
        <v>46</v>
      </c>
      <c r="I994" s="233"/>
      <c r="J994" s="229"/>
      <c r="K994" s="229"/>
      <c r="L994" s="234"/>
      <c r="M994" s="235"/>
      <c r="N994" s="236"/>
      <c r="O994" s="236"/>
      <c r="P994" s="236"/>
      <c r="Q994" s="236"/>
      <c r="R994" s="236"/>
      <c r="S994" s="236"/>
      <c r="T994" s="237"/>
      <c r="AT994" s="238" t="s">
        <v>157</v>
      </c>
      <c r="AU994" s="238" t="s">
        <v>83</v>
      </c>
      <c r="AV994" s="15" t="s">
        <v>153</v>
      </c>
      <c r="AW994" s="15" t="s">
        <v>30</v>
      </c>
      <c r="AX994" s="15" t="s">
        <v>81</v>
      </c>
      <c r="AY994" s="238" t="s">
        <v>146</v>
      </c>
    </row>
    <row r="995" spans="1:65" s="2" customFormat="1" ht="21.75" customHeight="1">
      <c r="A995" s="35"/>
      <c r="B995" s="36"/>
      <c r="C995" s="187" t="s">
        <v>1605</v>
      </c>
      <c r="D995" s="187" t="s">
        <v>148</v>
      </c>
      <c r="E995" s="188" t="s">
        <v>1606</v>
      </c>
      <c r="F995" s="189" t="s">
        <v>1607</v>
      </c>
      <c r="G995" s="190" t="s">
        <v>320</v>
      </c>
      <c r="H995" s="191">
        <v>38</v>
      </c>
      <c r="I995" s="192"/>
      <c r="J995" s="193">
        <f>ROUND(I995*H995,2)</f>
        <v>0</v>
      </c>
      <c r="K995" s="189" t="s">
        <v>152</v>
      </c>
      <c r="L995" s="40"/>
      <c r="M995" s="194" t="s">
        <v>1</v>
      </c>
      <c r="N995" s="195" t="s">
        <v>38</v>
      </c>
      <c r="O995" s="72"/>
      <c r="P995" s="196">
        <f>O995*H995</f>
        <v>0</v>
      </c>
      <c r="Q995" s="196">
        <v>0</v>
      </c>
      <c r="R995" s="196">
        <f>Q995*H995</f>
        <v>0</v>
      </c>
      <c r="S995" s="196">
        <v>0</v>
      </c>
      <c r="T995" s="197">
        <f>S995*H995</f>
        <v>0</v>
      </c>
      <c r="U995" s="35"/>
      <c r="V995" s="35"/>
      <c r="W995" s="35"/>
      <c r="X995" s="35"/>
      <c r="Y995" s="35"/>
      <c r="Z995" s="35"/>
      <c r="AA995" s="35"/>
      <c r="AB995" s="35"/>
      <c r="AC995" s="35"/>
      <c r="AD995" s="35"/>
      <c r="AE995" s="35"/>
      <c r="AR995" s="198" t="s">
        <v>199</v>
      </c>
      <c r="AT995" s="198" t="s">
        <v>148</v>
      </c>
      <c r="AU995" s="198" t="s">
        <v>83</v>
      </c>
      <c r="AY995" s="18" t="s">
        <v>146</v>
      </c>
      <c r="BE995" s="199">
        <f>IF(N995="základní",J995,0)</f>
        <v>0</v>
      </c>
      <c r="BF995" s="199">
        <f>IF(N995="snížená",J995,0)</f>
        <v>0</v>
      </c>
      <c r="BG995" s="199">
        <f>IF(N995="zákl. přenesená",J995,0)</f>
        <v>0</v>
      </c>
      <c r="BH995" s="199">
        <f>IF(N995="sníž. přenesená",J995,0)</f>
        <v>0</v>
      </c>
      <c r="BI995" s="199">
        <f>IF(N995="nulová",J995,0)</f>
        <v>0</v>
      </c>
      <c r="BJ995" s="18" t="s">
        <v>81</v>
      </c>
      <c r="BK995" s="199">
        <f>ROUND(I995*H995,2)</f>
        <v>0</v>
      </c>
      <c r="BL995" s="18" t="s">
        <v>199</v>
      </c>
      <c r="BM995" s="198" t="s">
        <v>1608</v>
      </c>
    </row>
    <row r="996" spans="1:65" s="2" customFormat="1" ht="11.25">
      <c r="A996" s="35"/>
      <c r="B996" s="36"/>
      <c r="C996" s="37"/>
      <c r="D996" s="200" t="s">
        <v>154</v>
      </c>
      <c r="E996" s="37"/>
      <c r="F996" s="201" t="s">
        <v>1607</v>
      </c>
      <c r="G996" s="37"/>
      <c r="H996" s="37"/>
      <c r="I996" s="202"/>
      <c r="J996" s="37"/>
      <c r="K996" s="37"/>
      <c r="L996" s="40"/>
      <c r="M996" s="203"/>
      <c r="N996" s="204"/>
      <c r="O996" s="72"/>
      <c r="P996" s="72"/>
      <c r="Q996" s="72"/>
      <c r="R996" s="72"/>
      <c r="S996" s="72"/>
      <c r="T996" s="73"/>
      <c r="U996" s="35"/>
      <c r="V996" s="35"/>
      <c r="W996" s="35"/>
      <c r="X996" s="35"/>
      <c r="Y996" s="35"/>
      <c r="Z996" s="35"/>
      <c r="AA996" s="35"/>
      <c r="AB996" s="35"/>
      <c r="AC996" s="35"/>
      <c r="AD996" s="35"/>
      <c r="AE996" s="35"/>
      <c r="AT996" s="18" t="s">
        <v>154</v>
      </c>
      <c r="AU996" s="18" t="s">
        <v>83</v>
      </c>
    </row>
    <row r="997" spans="1:65" s="2" customFormat="1" ht="11.25">
      <c r="A997" s="35"/>
      <c r="B997" s="36"/>
      <c r="C997" s="37"/>
      <c r="D997" s="205" t="s">
        <v>155</v>
      </c>
      <c r="E997" s="37"/>
      <c r="F997" s="206" t="s">
        <v>1609</v>
      </c>
      <c r="G997" s="37"/>
      <c r="H997" s="37"/>
      <c r="I997" s="202"/>
      <c r="J997" s="37"/>
      <c r="K997" s="37"/>
      <c r="L997" s="40"/>
      <c r="M997" s="203"/>
      <c r="N997" s="204"/>
      <c r="O997" s="72"/>
      <c r="P997" s="72"/>
      <c r="Q997" s="72"/>
      <c r="R997" s="72"/>
      <c r="S997" s="72"/>
      <c r="T997" s="73"/>
      <c r="U997" s="35"/>
      <c r="V997" s="35"/>
      <c r="W997" s="35"/>
      <c r="X997" s="35"/>
      <c r="Y997" s="35"/>
      <c r="Z997" s="35"/>
      <c r="AA997" s="35"/>
      <c r="AB997" s="35"/>
      <c r="AC997" s="35"/>
      <c r="AD997" s="35"/>
      <c r="AE997" s="35"/>
      <c r="AT997" s="18" t="s">
        <v>155</v>
      </c>
      <c r="AU997" s="18" t="s">
        <v>83</v>
      </c>
    </row>
    <row r="998" spans="1:65" s="14" customFormat="1" ht="11.25">
      <c r="B998" s="217"/>
      <c r="C998" s="218"/>
      <c r="D998" s="200" t="s">
        <v>157</v>
      </c>
      <c r="E998" s="219" t="s">
        <v>1</v>
      </c>
      <c r="F998" s="220" t="s">
        <v>296</v>
      </c>
      <c r="G998" s="218"/>
      <c r="H998" s="221">
        <v>38</v>
      </c>
      <c r="I998" s="222"/>
      <c r="J998" s="218"/>
      <c r="K998" s="218"/>
      <c r="L998" s="223"/>
      <c r="M998" s="224"/>
      <c r="N998" s="225"/>
      <c r="O998" s="225"/>
      <c r="P998" s="225"/>
      <c r="Q998" s="225"/>
      <c r="R998" s="225"/>
      <c r="S998" s="225"/>
      <c r="T998" s="226"/>
      <c r="AT998" s="227" t="s">
        <v>157</v>
      </c>
      <c r="AU998" s="227" t="s">
        <v>83</v>
      </c>
      <c r="AV998" s="14" t="s">
        <v>83</v>
      </c>
      <c r="AW998" s="14" t="s">
        <v>30</v>
      </c>
      <c r="AX998" s="14" t="s">
        <v>73</v>
      </c>
      <c r="AY998" s="227" t="s">
        <v>146</v>
      </c>
    </row>
    <row r="999" spans="1:65" s="15" customFormat="1" ht="11.25">
      <c r="B999" s="228"/>
      <c r="C999" s="229"/>
      <c r="D999" s="200" t="s">
        <v>157</v>
      </c>
      <c r="E999" s="230" t="s">
        <v>1</v>
      </c>
      <c r="F999" s="231" t="s">
        <v>160</v>
      </c>
      <c r="G999" s="229"/>
      <c r="H999" s="232">
        <v>38</v>
      </c>
      <c r="I999" s="233"/>
      <c r="J999" s="229"/>
      <c r="K999" s="229"/>
      <c r="L999" s="234"/>
      <c r="M999" s="235"/>
      <c r="N999" s="236"/>
      <c r="O999" s="236"/>
      <c r="P999" s="236"/>
      <c r="Q999" s="236"/>
      <c r="R999" s="236"/>
      <c r="S999" s="236"/>
      <c r="T999" s="237"/>
      <c r="AT999" s="238" t="s">
        <v>157</v>
      </c>
      <c r="AU999" s="238" t="s">
        <v>83</v>
      </c>
      <c r="AV999" s="15" t="s">
        <v>153</v>
      </c>
      <c r="AW999" s="15" t="s">
        <v>30</v>
      </c>
      <c r="AX999" s="15" t="s">
        <v>81</v>
      </c>
      <c r="AY999" s="238" t="s">
        <v>146</v>
      </c>
    </row>
    <row r="1000" spans="1:65" s="2" customFormat="1" ht="16.5" customHeight="1">
      <c r="A1000" s="35"/>
      <c r="B1000" s="36"/>
      <c r="C1000" s="187" t="s">
        <v>1058</v>
      </c>
      <c r="D1000" s="187" t="s">
        <v>148</v>
      </c>
      <c r="E1000" s="188" t="s">
        <v>1610</v>
      </c>
      <c r="F1000" s="189" t="s">
        <v>1611</v>
      </c>
      <c r="G1000" s="190" t="s">
        <v>327</v>
      </c>
      <c r="H1000" s="191">
        <v>22</v>
      </c>
      <c r="I1000" s="192"/>
      <c r="J1000" s="193">
        <f>ROUND(I1000*H1000,2)</f>
        <v>0</v>
      </c>
      <c r="K1000" s="189" t="s">
        <v>152</v>
      </c>
      <c r="L1000" s="40"/>
      <c r="M1000" s="194" t="s">
        <v>1</v>
      </c>
      <c r="N1000" s="195" t="s">
        <v>38</v>
      </c>
      <c r="O1000" s="72"/>
      <c r="P1000" s="196">
        <f>O1000*H1000</f>
        <v>0</v>
      </c>
      <c r="Q1000" s="196">
        <v>0</v>
      </c>
      <c r="R1000" s="196">
        <f>Q1000*H1000</f>
        <v>0</v>
      </c>
      <c r="S1000" s="196">
        <v>0</v>
      </c>
      <c r="T1000" s="197">
        <f>S1000*H1000</f>
        <v>0</v>
      </c>
      <c r="U1000" s="35"/>
      <c r="V1000" s="35"/>
      <c r="W1000" s="35"/>
      <c r="X1000" s="35"/>
      <c r="Y1000" s="35"/>
      <c r="Z1000" s="35"/>
      <c r="AA1000" s="35"/>
      <c r="AB1000" s="35"/>
      <c r="AC1000" s="35"/>
      <c r="AD1000" s="35"/>
      <c r="AE1000" s="35"/>
      <c r="AR1000" s="198" t="s">
        <v>199</v>
      </c>
      <c r="AT1000" s="198" t="s">
        <v>148</v>
      </c>
      <c r="AU1000" s="198" t="s">
        <v>83</v>
      </c>
      <c r="AY1000" s="18" t="s">
        <v>146</v>
      </c>
      <c r="BE1000" s="199">
        <f>IF(N1000="základní",J1000,0)</f>
        <v>0</v>
      </c>
      <c r="BF1000" s="199">
        <f>IF(N1000="snížená",J1000,0)</f>
        <v>0</v>
      </c>
      <c r="BG1000" s="199">
        <f>IF(N1000="zákl. přenesená",J1000,0)</f>
        <v>0</v>
      </c>
      <c r="BH1000" s="199">
        <f>IF(N1000="sníž. přenesená",J1000,0)</f>
        <v>0</v>
      </c>
      <c r="BI1000" s="199">
        <f>IF(N1000="nulová",J1000,0)</f>
        <v>0</v>
      </c>
      <c r="BJ1000" s="18" t="s">
        <v>81</v>
      </c>
      <c r="BK1000" s="199">
        <f>ROUND(I1000*H1000,2)</f>
        <v>0</v>
      </c>
      <c r="BL1000" s="18" t="s">
        <v>199</v>
      </c>
      <c r="BM1000" s="198" t="s">
        <v>1612</v>
      </c>
    </row>
    <row r="1001" spans="1:65" s="2" customFormat="1" ht="11.25">
      <c r="A1001" s="35"/>
      <c r="B1001" s="36"/>
      <c r="C1001" s="37"/>
      <c r="D1001" s="200" t="s">
        <v>154</v>
      </c>
      <c r="E1001" s="37"/>
      <c r="F1001" s="201" t="s">
        <v>1611</v>
      </c>
      <c r="G1001" s="37"/>
      <c r="H1001" s="37"/>
      <c r="I1001" s="202"/>
      <c r="J1001" s="37"/>
      <c r="K1001" s="37"/>
      <c r="L1001" s="40"/>
      <c r="M1001" s="203"/>
      <c r="N1001" s="204"/>
      <c r="O1001" s="72"/>
      <c r="P1001" s="72"/>
      <c r="Q1001" s="72"/>
      <c r="R1001" s="72"/>
      <c r="S1001" s="72"/>
      <c r="T1001" s="73"/>
      <c r="U1001" s="35"/>
      <c r="V1001" s="35"/>
      <c r="W1001" s="35"/>
      <c r="X1001" s="35"/>
      <c r="Y1001" s="35"/>
      <c r="Z1001" s="35"/>
      <c r="AA1001" s="35"/>
      <c r="AB1001" s="35"/>
      <c r="AC1001" s="35"/>
      <c r="AD1001" s="35"/>
      <c r="AE1001" s="35"/>
      <c r="AT1001" s="18" t="s">
        <v>154</v>
      </c>
      <c r="AU1001" s="18" t="s">
        <v>83</v>
      </c>
    </row>
    <row r="1002" spans="1:65" s="2" customFormat="1" ht="11.25">
      <c r="A1002" s="35"/>
      <c r="B1002" s="36"/>
      <c r="C1002" s="37"/>
      <c r="D1002" s="205" t="s">
        <v>155</v>
      </c>
      <c r="E1002" s="37"/>
      <c r="F1002" s="206" t="s">
        <v>1613</v>
      </c>
      <c r="G1002" s="37"/>
      <c r="H1002" s="37"/>
      <c r="I1002" s="202"/>
      <c r="J1002" s="37"/>
      <c r="K1002" s="37"/>
      <c r="L1002" s="40"/>
      <c r="M1002" s="203"/>
      <c r="N1002" s="204"/>
      <c r="O1002" s="72"/>
      <c r="P1002" s="72"/>
      <c r="Q1002" s="72"/>
      <c r="R1002" s="72"/>
      <c r="S1002" s="72"/>
      <c r="T1002" s="73"/>
      <c r="U1002" s="35"/>
      <c r="V1002" s="35"/>
      <c r="W1002" s="35"/>
      <c r="X1002" s="35"/>
      <c r="Y1002" s="35"/>
      <c r="Z1002" s="35"/>
      <c r="AA1002" s="35"/>
      <c r="AB1002" s="35"/>
      <c r="AC1002" s="35"/>
      <c r="AD1002" s="35"/>
      <c r="AE1002" s="35"/>
      <c r="AT1002" s="18" t="s">
        <v>155</v>
      </c>
      <c r="AU1002" s="18" t="s">
        <v>83</v>
      </c>
    </row>
    <row r="1003" spans="1:65" s="2" customFormat="1" ht="24.2" customHeight="1">
      <c r="A1003" s="35"/>
      <c r="B1003" s="36"/>
      <c r="C1003" s="187" t="s">
        <v>1614</v>
      </c>
      <c r="D1003" s="187" t="s">
        <v>148</v>
      </c>
      <c r="E1003" s="188" t="s">
        <v>1615</v>
      </c>
      <c r="F1003" s="189" t="s">
        <v>1616</v>
      </c>
      <c r="G1003" s="190" t="s">
        <v>170</v>
      </c>
      <c r="H1003" s="191">
        <v>76.128</v>
      </c>
      <c r="I1003" s="192"/>
      <c r="J1003" s="193">
        <f>ROUND(I1003*H1003,2)</f>
        <v>0</v>
      </c>
      <c r="K1003" s="189" t="s">
        <v>152</v>
      </c>
      <c r="L1003" s="40"/>
      <c r="M1003" s="194" t="s">
        <v>1</v>
      </c>
      <c r="N1003" s="195" t="s">
        <v>38</v>
      </c>
      <c r="O1003" s="72"/>
      <c r="P1003" s="196">
        <f>O1003*H1003</f>
        <v>0</v>
      </c>
      <c r="Q1003" s="196">
        <v>0</v>
      </c>
      <c r="R1003" s="196">
        <f>Q1003*H1003</f>
        <v>0</v>
      </c>
      <c r="S1003" s="196">
        <v>0</v>
      </c>
      <c r="T1003" s="197">
        <f>S1003*H1003</f>
        <v>0</v>
      </c>
      <c r="U1003" s="35"/>
      <c r="V1003" s="35"/>
      <c r="W1003" s="35"/>
      <c r="X1003" s="35"/>
      <c r="Y1003" s="35"/>
      <c r="Z1003" s="35"/>
      <c r="AA1003" s="35"/>
      <c r="AB1003" s="35"/>
      <c r="AC1003" s="35"/>
      <c r="AD1003" s="35"/>
      <c r="AE1003" s="35"/>
      <c r="AR1003" s="198" t="s">
        <v>199</v>
      </c>
      <c r="AT1003" s="198" t="s">
        <v>148</v>
      </c>
      <c r="AU1003" s="198" t="s">
        <v>83</v>
      </c>
      <c r="AY1003" s="18" t="s">
        <v>146</v>
      </c>
      <c r="BE1003" s="199">
        <f>IF(N1003="základní",J1003,0)</f>
        <v>0</v>
      </c>
      <c r="BF1003" s="199">
        <f>IF(N1003="snížená",J1003,0)</f>
        <v>0</v>
      </c>
      <c r="BG1003" s="199">
        <f>IF(N1003="zákl. přenesená",J1003,0)</f>
        <v>0</v>
      </c>
      <c r="BH1003" s="199">
        <f>IF(N1003="sníž. přenesená",J1003,0)</f>
        <v>0</v>
      </c>
      <c r="BI1003" s="199">
        <f>IF(N1003="nulová",J1003,0)</f>
        <v>0</v>
      </c>
      <c r="BJ1003" s="18" t="s">
        <v>81</v>
      </c>
      <c r="BK1003" s="199">
        <f>ROUND(I1003*H1003,2)</f>
        <v>0</v>
      </c>
      <c r="BL1003" s="18" t="s">
        <v>199</v>
      </c>
      <c r="BM1003" s="198" t="s">
        <v>1617</v>
      </c>
    </row>
    <row r="1004" spans="1:65" s="2" customFormat="1" ht="19.5">
      <c r="A1004" s="35"/>
      <c r="B1004" s="36"/>
      <c r="C1004" s="37"/>
      <c r="D1004" s="200" t="s">
        <v>154</v>
      </c>
      <c r="E1004" s="37"/>
      <c r="F1004" s="201" t="s">
        <v>1616</v>
      </c>
      <c r="G1004" s="37"/>
      <c r="H1004" s="37"/>
      <c r="I1004" s="202"/>
      <c r="J1004" s="37"/>
      <c r="K1004" s="37"/>
      <c r="L1004" s="40"/>
      <c r="M1004" s="203"/>
      <c r="N1004" s="204"/>
      <c r="O1004" s="72"/>
      <c r="P1004" s="72"/>
      <c r="Q1004" s="72"/>
      <c r="R1004" s="72"/>
      <c r="S1004" s="72"/>
      <c r="T1004" s="73"/>
      <c r="U1004" s="35"/>
      <c r="V1004" s="35"/>
      <c r="W1004" s="35"/>
      <c r="X1004" s="35"/>
      <c r="Y1004" s="35"/>
      <c r="Z1004" s="35"/>
      <c r="AA1004" s="35"/>
      <c r="AB1004" s="35"/>
      <c r="AC1004" s="35"/>
      <c r="AD1004" s="35"/>
      <c r="AE1004" s="35"/>
      <c r="AT1004" s="18" t="s">
        <v>154</v>
      </c>
      <c r="AU1004" s="18" t="s">
        <v>83</v>
      </c>
    </row>
    <row r="1005" spans="1:65" s="2" customFormat="1" ht="11.25">
      <c r="A1005" s="35"/>
      <c r="B1005" s="36"/>
      <c r="C1005" s="37"/>
      <c r="D1005" s="205" t="s">
        <v>155</v>
      </c>
      <c r="E1005" s="37"/>
      <c r="F1005" s="206" t="s">
        <v>1618</v>
      </c>
      <c r="G1005" s="37"/>
      <c r="H1005" s="37"/>
      <c r="I1005" s="202"/>
      <c r="J1005" s="37"/>
      <c r="K1005" s="37"/>
      <c r="L1005" s="40"/>
      <c r="M1005" s="203"/>
      <c r="N1005" s="204"/>
      <c r="O1005" s="72"/>
      <c r="P1005" s="72"/>
      <c r="Q1005" s="72"/>
      <c r="R1005" s="72"/>
      <c r="S1005" s="72"/>
      <c r="T1005" s="73"/>
      <c r="U1005" s="35"/>
      <c r="V1005" s="35"/>
      <c r="W1005" s="35"/>
      <c r="X1005" s="35"/>
      <c r="Y1005" s="35"/>
      <c r="Z1005" s="35"/>
      <c r="AA1005" s="35"/>
      <c r="AB1005" s="35"/>
      <c r="AC1005" s="35"/>
      <c r="AD1005" s="35"/>
      <c r="AE1005" s="35"/>
      <c r="AT1005" s="18" t="s">
        <v>155</v>
      </c>
      <c r="AU1005" s="18" t="s">
        <v>83</v>
      </c>
    </row>
    <row r="1006" spans="1:65" s="2" customFormat="1" ht="24.2" customHeight="1">
      <c r="A1006" s="35"/>
      <c r="B1006" s="36"/>
      <c r="C1006" s="187" t="s">
        <v>1063</v>
      </c>
      <c r="D1006" s="187" t="s">
        <v>148</v>
      </c>
      <c r="E1006" s="188" t="s">
        <v>1619</v>
      </c>
      <c r="F1006" s="189" t="s">
        <v>1620</v>
      </c>
      <c r="G1006" s="190" t="s">
        <v>860</v>
      </c>
      <c r="H1006" s="253"/>
      <c r="I1006" s="192"/>
      <c r="J1006" s="193">
        <f>ROUND(I1006*H1006,2)</f>
        <v>0</v>
      </c>
      <c r="K1006" s="189" t="s">
        <v>152</v>
      </c>
      <c r="L1006" s="40"/>
      <c r="M1006" s="194" t="s">
        <v>1</v>
      </c>
      <c r="N1006" s="195" t="s">
        <v>38</v>
      </c>
      <c r="O1006" s="72"/>
      <c r="P1006" s="196">
        <f>O1006*H1006</f>
        <v>0</v>
      </c>
      <c r="Q1006" s="196">
        <v>0</v>
      </c>
      <c r="R1006" s="196">
        <f>Q1006*H1006</f>
        <v>0</v>
      </c>
      <c r="S1006" s="196">
        <v>0</v>
      </c>
      <c r="T1006" s="197">
        <f>S1006*H1006</f>
        <v>0</v>
      </c>
      <c r="U1006" s="35"/>
      <c r="V1006" s="35"/>
      <c r="W1006" s="35"/>
      <c r="X1006" s="35"/>
      <c r="Y1006" s="35"/>
      <c r="Z1006" s="35"/>
      <c r="AA1006" s="35"/>
      <c r="AB1006" s="35"/>
      <c r="AC1006" s="35"/>
      <c r="AD1006" s="35"/>
      <c r="AE1006" s="35"/>
      <c r="AR1006" s="198" t="s">
        <v>199</v>
      </c>
      <c r="AT1006" s="198" t="s">
        <v>148</v>
      </c>
      <c r="AU1006" s="198" t="s">
        <v>83</v>
      </c>
      <c r="AY1006" s="18" t="s">
        <v>146</v>
      </c>
      <c r="BE1006" s="199">
        <f>IF(N1006="základní",J1006,0)</f>
        <v>0</v>
      </c>
      <c r="BF1006" s="199">
        <f>IF(N1006="snížená",J1006,0)</f>
        <v>0</v>
      </c>
      <c r="BG1006" s="199">
        <f>IF(N1006="zákl. přenesená",J1006,0)</f>
        <v>0</v>
      </c>
      <c r="BH1006" s="199">
        <f>IF(N1006="sníž. přenesená",J1006,0)</f>
        <v>0</v>
      </c>
      <c r="BI1006" s="199">
        <f>IF(N1006="nulová",J1006,0)</f>
        <v>0</v>
      </c>
      <c r="BJ1006" s="18" t="s">
        <v>81</v>
      </c>
      <c r="BK1006" s="199">
        <f>ROUND(I1006*H1006,2)</f>
        <v>0</v>
      </c>
      <c r="BL1006" s="18" t="s">
        <v>199</v>
      </c>
      <c r="BM1006" s="198" t="s">
        <v>1621</v>
      </c>
    </row>
    <row r="1007" spans="1:65" s="2" customFormat="1" ht="11.25">
      <c r="A1007" s="35"/>
      <c r="B1007" s="36"/>
      <c r="C1007" s="37"/>
      <c r="D1007" s="200" t="s">
        <v>154</v>
      </c>
      <c r="E1007" s="37"/>
      <c r="F1007" s="201" t="s">
        <v>1620</v>
      </c>
      <c r="G1007" s="37"/>
      <c r="H1007" s="37"/>
      <c r="I1007" s="202"/>
      <c r="J1007" s="37"/>
      <c r="K1007" s="37"/>
      <c r="L1007" s="40"/>
      <c r="M1007" s="203"/>
      <c r="N1007" s="204"/>
      <c r="O1007" s="72"/>
      <c r="P1007" s="72"/>
      <c r="Q1007" s="72"/>
      <c r="R1007" s="72"/>
      <c r="S1007" s="72"/>
      <c r="T1007" s="73"/>
      <c r="U1007" s="35"/>
      <c r="V1007" s="35"/>
      <c r="W1007" s="35"/>
      <c r="X1007" s="35"/>
      <c r="Y1007" s="35"/>
      <c r="Z1007" s="35"/>
      <c r="AA1007" s="35"/>
      <c r="AB1007" s="35"/>
      <c r="AC1007" s="35"/>
      <c r="AD1007" s="35"/>
      <c r="AE1007" s="35"/>
      <c r="AT1007" s="18" t="s">
        <v>154</v>
      </c>
      <c r="AU1007" s="18" t="s">
        <v>83</v>
      </c>
    </row>
    <row r="1008" spans="1:65" s="2" customFormat="1" ht="11.25">
      <c r="A1008" s="35"/>
      <c r="B1008" s="36"/>
      <c r="C1008" s="37"/>
      <c r="D1008" s="205" t="s">
        <v>155</v>
      </c>
      <c r="E1008" s="37"/>
      <c r="F1008" s="206" t="s">
        <v>1622</v>
      </c>
      <c r="G1008" s="37"/>
      <c r="H1008" s="37"/>
      <c r="I1008" s="202"/>
      <c r="J1008" s="37"/>
      <c r="K1008" s="37"/>
      <c r="L1008" s="40"/>
      <c r="M1008" s="203"/>
      <c r="N1008" s="204"/>
      <c r="O1008" s="72"/>
      <c r="P1008" s="72"/>
      <c r="Q1008" s="72"/>
      <c r="R1008" s="72"/>
      <c r="S1008" s="72"/>
      <c r="T1008" s="73"/>
      <c r="U1008" s="35"/>
      <c r="V1008" s="35"/>
      <c r="W1008" s="35"/>
      <c r="X1008" s="35"/>
      <c r="Y1008" s="35"/>
      <c r="Z1008" s="35"/>
      <c r="AA1008" s="35"/>
      <c r="AB1008" s="35"/>
      <c r="AC1008" s="35"/>
      <c r="AD1008" s="35"/>
      <c r="AE1008" s="35"/>
      <c r="AT1008" s="18" t="s">
        <v>155</v>
      </c>
      <c r="AU1008" s="18" t="s">
        <v>83</v>
      </c>
    </row>
    <row r="1009" spans="1:65" s="12" customFormat="1" ht="22.9" customHeight="1">
      <c r="B1009" s="171"/>
      <c r="C1009" s="172"/>
      <c r="D1009" s="173" t="s">
        <v>72</v>
      </c>
      <c r="E1009" s="185" t="s">
        <v>1623</v>
      </c>
      <c r="F1009" s="185" t="s">
        <v>1624</v>
      </c>
      <c r="G1009" s="172"/>
      <c r="H1009" s="172"/>
      <c r="I1009" s="175"/>
      <c r="J1009" s="186">
        <f>BK1009</f>
        <v>0</v>
      </c>
      <c r="K1009" s="172"/>
      <c r="L1009" s="177"/>
      <c r="M1009" s="178"/>
      <c r="N1009" s="179"/>
      <c r="O1009" s="179"/>
      <c r="P1009" s="180">
        <f>SUM(P1010:P1026)</f>
        <v>0</v>
      </c>
      <c r="Q1009" s="179"/>
      <c r="R1009" s="180">
        <f>SUM(R1010:R1026)</f>
        <v>0</v>
      </c>
      <c r="S1009" s="179"/>
      <c r="T1009" s="181">
        <f>SUM(T1010:T1026)</f>
        <v>0</v>
      </c>
      <c r="AR1009" s="182" t="s">
        <v>83</v>
      </c>
      <c r="AT1009" s="183" t="s">
        <v>72</v>
      </c>
      <c r="AU1009" s="183" t="s">
        <v>81</v>
      </c>
      <c r="AY1009" s="182" t="s">
        <v>146</v>
      </c>
      <c r="BK1009" s="184">
        <f>SUM(BK1010:BK1026)</f>
        <v>0</v>
      </c>
    </row>
    <row r="1010" spans="1:65" s="2" customFormat="1" ht="24.2" customHeight="1">
      <c r="A1010" s="35"/>
      <c r="B1010" s="36"/>
      <c r="C1010" s="187" t="s">
        <v>1625</v>
      </c>
      <c r="D1010" s="187" t="s">
        <v>148</v>
      </c>
      <c r="E1010" s="188" t="s">
        <v>1626</v>
      </c>
      <c r="F1010" s="189" t="s">
        <v>1627</v>
      </c>
      <c r="G1010" s="190" t="s">
        <v>170</v>
      </c>
      <c r="H1010" s="191">
        <v>8</v>
      </c>
      <c r="I1010" s="192"/>
      <c r="J1010" s="193">
        <f>ROUND(I1010*H1010,2)</f>
        <v>0</v>
      </c>
      <c r="K1010" s="189" t="s">
        <v>152</v>
      </c>
      <c r="L1010" s="40"/>
      <c r="M1010" s="194" t="s">
        <v>1</v>
      </c>
      <c r="N1010" s="195" t="s">
        <v>38</v>
      </c>
      <c r="O1010" s="72"/>
      <c r="P1010" s="196">
        <f>O1010*H1010</f>
        <v>0</v>
      </c>
      <c r="Q1010" s="196">
        <v>0</v>
      </c>
      <c r="R1010" s="196">
        <f>Q1010*H1010</f>
        <v>0</v>
      </c>
      <c r="S1010" s="196">
        <v>0</v>
      </c>
      <c r="T1010" s="197">
        <f>S1010*H1010</f>
        <v>0</v>
      </c>
      <c r="U1010" s="35"/>
      <c r="V1010" s="35"/>
      <c r="W1010" s="35"/>
      <c r="X1010" s="35"/>
      <c r="Y1010" s="35"/>
      <c r="Z1010" s="35"/>
      <c r="AA1010" s="35"/>
      <c r="AB1010" s="35"/>
      <c r="AC1010" s="35"/>
      <c r="AD1010" s="35"/>
      <c r="AE1010" s="35"/>
      <c r="AR1010" s="198" t="s">
        <v>199</v>
      </c>
      <c r="AT1010" s="198" t="s">
        <v>148</v>
      </c>
      <c r="AU1010" s="198" t="s">
        <v>83</v>
      </c>
      <c r="AY1010" s="18" t="s">
        <v>146</v>
      </c>
      <c r="BE1010" s="199">
        <f>IF(N1010="základní",J1010,0)</f>
        <v>0</v>
      </c>
      <c r="BF1010" s="199">
        <f>IF(N1010="snížená",J1010,0)</f>
        <v>0</v>
      </c>
      <c r="BG1010" s="199">
        <f>IF(N1010="zákl. přenesená",J1010,0)</f>
        <v>0</v>
      </c>
      <c r="BH1010" s="199">
        <f>IF(N1010="sníž. přenesená",J1010,0)</f>
        <v>0</v>
      </c>
      <c r="BI1010" s="199">
        <f>IF(N1010="nulová",J1010,0)</f>
        <v>0</v>
      </c>
      <c r="BJ1010" s="18" t="s">
        <v>81</v>
      </c>
      <c r="BK1010" s="199">
        <f>ROUND(I1010*H1010,2)</f>
        <v>0</v>
      </c>
      <c r="BL1010" s="18" t="s">
        <v>199</v>
      </c>
      <c r="BM1010" s="198" t="s">
        <v>1628</v>
      </c>
    </row>
    <row r="1011" spans="1:65" s="2" customFormat="1" ht="11.25">
      <c r="A1011" s="35"/>
      <c r="B1011" s="36"/>
      <c r="C1011" s="37"/>
      <c r="D1011" s="200" t="s">
        <v>154</v>
      </c>
      <c r="E1011" s="37"/>
      <c r="F1011" s="201" t="s">
        <v>1627</v>
      </c>
      <c r="G1011" s="37"/>
      <c r="H1011" s="37"/>
      <c r="I1011" s="202"/>
      <c r="J1011" s="37"/>
      <c r="K1011" s="37"/>
      <c r="L1011" s="40"/>
      <c r="M1011" s="203"/>
      <c r="N1011" s="204"/>
      <c r="O1011" s="72"/>
      <c r="P1011" s="72"/>
      <c r="Q1011" s="72"/>
      <c r="R1011" s="72"/>
      <c r="S1011" s="72"/>
      <c r="T1011" s="73"/>
      <c r="U1011" s="35"/>
      <c r="V1011" s="35"/>
      <c r="W1011" s="35"/>
      <c r="X1011" s="35"/>
      <c r="Y1011" s="35"/>
      <c r="Z1011" s="35"/>
      <c r="AA1011" s="35"/>
      <c r="AB1011" s="35"/>
      <c r="AC1011" s="35"/>
      <c r="AD1011" s="35"/>
      <c r="AE1011" s="35"/>
      <c r="AT1011" s="18" t="s">
        <v>154</v>
      </c>
      <c r="AU1011" s="18" t="s">
        <v>83</v>
      </c>
    </row>
    <row r="1012" spans="1:65" s="2" customFormat="1" ht="11.25">
      <c r="A1012" s="35"/>
      <c r="B1012" s="36"/>
      <c r="C1012" s="37"/>
      <c r="D1012" s="205" t="s">
        <v>155</v>
      </c>
      <c r="E1012" s="37"/>
      <c r="F1012" s="206" t="s">
        <v>1629</v>
      </c>
      <c r="G1012" s="37"/>
      <c r="H1012" s="37"/>
      <c r="I1012" s="202"/>
      <c r="J1012" s="37"/>
      <c r="K1012" s="37"/>
      <c r="L1012" s="40"/>
      <c r="M1012" s="203"/>
      <c r="N1012" s="204"/>
      <c r="O1012" s="72"/>
      <c r="P1012" s="72"/>
      <c r="Q1012" s="72"/>
      <c r="R1012" s="72"/>
      <c r="S1012" s="72"/>
      <c r="T1012" s="73"/>
      <c r="U1012" s="35"/>
      <c r="V1012" s="35"/>
      <c r="W1012" s="35"/>
      <c r="X1012" s="35"/>
      <c r="Y1012" s="35"/>
      <c r="Z1012" s="35"/>
      <c r="AA1012" s="35"/>
      <c r="AB1012" s="35"/>
      <c r="AC1012" s="35"/>
      <c r="AD1012" s="35"/>
      <c r="AE1012" s="35"/>
      <c r="AT1012" s="18" t="s">
        <v>155</v>
      </c>
      <c r="AU1012" s="18" t="s">
        <v>83</v>
      </c>
    </row>
    <row r="1013" spans="1:65" s="14" customFormat="1" ht="11.25">
      <c r="B1013" s="217"/>
      <c r="C1013" s="218"/>
      <c r="D1013" s="200" t="s">
        <v>157</v>
      </c>
      <c r="E1013" s="219" t="s">
        <v>1</v>
      </c>
      <c r="F1013" s="220" t="s">
        <v>1630</v>
      </c>
      <c r="G1013" s="218"/>
      <c r="H1013" s="221">
        <v>8</v>
      </c>
      <c r="I1013" s="222"/>
      <c r="J1013" s="218"/>
      <c r="K1013" s="218"/>
      <c r="L1013" s="223"/>
      <c r="M1013" s="224"/>
      <c r="N1013" s="225"/>
      <c r="O1013" s="225"/>
      <c r="P1013" s="225"/>
      <c r="Q1013" s="225"/>
      <c r="R1013" s="225"/>
      <c r="S1013" s="225"/>
      <c r="T1013" s="226"/>
      <c r="AT1013" s="227" t="s">
        <v>157</v>
      </c>
      <c r="AU1013" s="227" t="s">
        <v>83</v>
      </c>
      <c r="AV1013" s="14" t="s">
        <v>83</v>
      </c>
      <c r="AW1013" s="14" t="s">
        <v>30</v>
      </c>
      <c r="AX1013" s="14" t="s">
        <v>73</v>
      </c>
      <c r="AY1013" s="227" t="s">
        <v>146</v>
      </c>
    </row>
    <row r="1014" spans="1:65" s="15" customFormat="1" ht="11.25">
      <c r="B1014" s="228"/>
      <c r="C1014" s="229"/>
      <c r="D1014" s="200" t="s">
        <v>157</v>
      </c>
      <c r="E1014" s="230" t="s">
        <v>1</v>
      </c>
      <c r="F1014" s="231" t="s">
        <v>160</v>
      </c>
      <c r="G1014" s="229"/>
      <c r="H1014" s="232">
        <v>8</v>
      </c>
      <c r="I1014" s="233"/>
      <c r="J1014" s="229"/>
      <c r="K1014" s="229"/>
      <c r="L1014" s="234"/>
      <c r="M1014" s="235"/>
      <c r="N1014" s="236"/>
      <c r="O1014" s="236"/>
      <c r="P1014" s="236"/>
      <c r="Q1014" s="236"/>
      <c r="R1014" s="236"/>
      <c r="S1014" s="236"/>
      <c r="T1014" s="237"/>
      <c r="AT1014" s="238" t="s">
        <v>157</v>
      </c>
      <c r="AU1014" s="238" t="s">
        <v>83</v>
      </c>
      <c r="AV1014" s="15" t="s">
        <v>153</v>
      </c>
      <c r="AW1014" s="15" t="s">
        <v>30</v>
      </c>
      <c r="AX1014" s="15" t="s">
        <v>81</v>
      </c>
      <c r="AY1014" s="238" t="s">
        <v>146</v>
      </c>
    </row>
    <row r="1015" spans="1:65" s="2" customFormat="1" ht="16.5" customHeight="1">
      <c r="A1015" s="35"/>
      <c r="B1015" s="36"/>
      <c r="C1015" s="187" t="s">
        <v>1067</v>
      </c>
      <c r="D1015" s="187" t="s">
        <v>148</v>
      </c>
      <c r="E1015" s="188" t="s">
        <v>1631</v>
      </c>
      <c r="F1015" s="189" t="s">
        <v>1632</v>
      </c>
      <c r="G1015" s="190" t="s">
        <v>170</v>
      </c>
      <c r="H1015" s="191">
        <v>8</v>
      </c>
      <c r="I1015" s="192"/>
      <c r="J1015" s="193">
        <f>ROUND(I1015*H1015,2)</f>
        <v>0</v>
      </c>
      <c r="K1015" s="189" t="s">
        <v>152</v>
      </c>
      <c r="L1015" s="40"/>
      <c r="M1015" s="194" t="s">
        <v>1</v>
      </c>
      <c r="N1015" s="195" t="s">
        <v>38</v>
      </c>
      <c r="O1015" s="72"/>
      <c r="P1015" s="196">
        <f>O1015*H1015</f>
        <v>0</v>
      </c>
      <c r="Q1015" s="196">
        <v>0</v>
      </c>
      <c r="R1015" s="196">
        <f>Q1015*H1015</f>
        <v>0</v>
      </c>
      <c r="S1015" s="196">
        <v>0</v>
      </c>
      <c r="T1015" s="197">
        <f>S1015*H1015</f>
        <v>0</v>
      </c>
      <c r="U1015" s="35"/>
      <c r="V1015" s="35"/>
      <c r="W1015" s="35"/>
      <c r="X1015" s="35"/>
      <c r="Y1015" s="35"/>
      <c r="Z1015" s="35"/>
      <c r="AA1015" s="35"/>
      <c r="AB1015" s="35"/>
      <c r="AC1015" s="35"/>
      <c r="AD1015" s="35"/>
      <c r="AE1015" s="35"/>
      <c r="AR1015" s="198" t="s">
        <v>199</v>
      </c>
      <c r="AT1015" s="198" t="s">
        <v>148</v>
      </c>
      <c r="AU1015" s="198" t="s">
        <v>83</v>
      </c>
      <c r="AY1015" s="18" t="s">
        <v>146</v>
      </c>
      <c r="BE1015" s="199">
        <f>IF(N1015="základní",J1015,0)</f>
        <v>0</v>
      </c>
      <c r="BF1015" s="199">
        <f>IF(N1015="snížená",J1015,0)</f>
        <v>0</v>
      </c>
      <c r="BG1015" s="199">
        <f>IF(N1015="zákl. přenesená",J1015,0)</f>
        <v>0</v>
      </c>
      <c r="BH1015" s="199">
        <f>IF(N1015="sníž. přenesená",J1015,0)</f>
        <v>0</v>
      </c>
      <c r="BI1015" s="199">
        <f>IF(N1015="nulová",J1015,0)</f>
        <v>0</v>
      </c>
      <c r="BJ1015" s="18" t="s">
        <v>81</v>
      </c>
      <c r="BK1015" s="199">
        <f>ROUND(I1015*H1015,2)</f>
        <v>0</v>
      </c>
      <c r="BL1015" s="18" t="s">
        <v>199</v>
      </c>
      <c r="BM1015" s="198" t="s">
        <v>1633</v>
      </c>
    </row>
    <row r="1016" spans="1:65" s="2" customFormat="1" ht="11.25">
      <c r="A1016" s="35"/>
      <c r="B1016" s="36"/>
      <c r="C1016" s="37"/>
      <c r="D1016" s="200" t="s">
        <v>154</v>
      </c>
      <c r="E1016" s="37"/>
      <c r="F1016" s="201" t="s">
        <v>1632</v>
      </c>
      <c r="G1016" s="37"/>
      <c r="H1016" s="37"/>
      <c r="I1016" s="202"/>
      <c r="J1016" s="37"/>
      <c r="K1016" s="37"/>
      <c r="L1016" s="40"/>
      <c r="M1016" s="203"/>
      <c r="N1016" s="204"/>
      <c r="O1016" s="72"/>
      <c r="P1016" s="72"/>
      <c r="Q1016" s="72"/>
      <c r="R1016" s="72"/>
      <c r="S1016" s="72"/>
      <c r="T1016" s="73"/>
      <c r="U1016" s="35"/>
      <c r="V1016" s="35"/>
      <c r="W1016" s="35"/>
      <c r="X1016" s="35"/>
      <c r="Y1016" s="35"/>
      <c r="Z1016" s="35"/>
      <c r="AA1016" s="35"/>
      <c r="AB1016" s="35"/>
      <c r="AC1016" s="35"/>
      <c r="AD1016" s="35"/>
      <c r="AE1016" s="35"/>
      <c r="AT1016" s="18" t="s">
        <v>154</v>
      </c>
      <c r="AU1016" s="18" t="s">
        <v>83</v>
      </c>
    </row>
    <row r="1017" spans="1:65" s="2" customFormat="1" ht="11.25">
      <c r="A1017" s="35"/>
      <c r="B1017" s="36"/>
      <c r="C1017" s="37"/>
      <c r="D1017" s="205" t="s">
        <v>155</v>
      </c>
      <c r="E1017" s="37"/>
      <c r="F1017" s="206" t="s">
        <v>1634</v>
      </c>
      <c r="G1017" s="37"/>
      <c r="H1017" s="37"/>
      <c r="I1017" s="202"/>
      <c r="J1017" s="37"/>
      <c r="K1017" s="37"/>
      <c r="L1017" s="40"/>
      <c r="M1017" s="203"/>
      <c r="N1017" s="204"/>
      <c r="O1017" s="72"/>
      <c r="P1017" s="72"/>
      <c r="Q1017" s="72"/>
      <c r="R1017" s="72"/>
      <c r="S1017" s="72"/>
      <c r="T1017" s="73"/>
      <c r="U1017" s="35"/>
      <c r="V1017" s="35"/>
      <c r="W1017" s="35"/>
      <c r="X1017" s="35"/>
      <c r="Y1017" s="35"/>
      <c r="Z1017" s="35"/>
      <c r="AA1017" s="35"/>
      <c r="AB1017" s="35"/>
      <c r="AC1017" s="35"/>
      <c r="AD1017" s="35"/>
      <c r="AE1017" s="35"/>
      <c r="AT1017" s="18" t="s">
        <v>155</v>
      </c>
      <c r="AU1017" s="18" t="s">
        <v>83</v>
      </c>
    </row>
    <row r="1018" spans="1:65" s="2" customFormat="1" ht="24.2" customHeight="1">
      <c r="A1018" s="35"/>
      <c r="B1018" s="36"/>
      <c r="C1018" s="187" t="s">
        <v>1635</v>
      </c>
      <c r="D1018" s="187" t="s">
        <v>148</v>
      </c>
      <c r="E1018" s="188" t="s">
        <v>1636</v>
      </c>
      <c r="F1018" s="189" t="s">
        <v>1637</v>
      </c>
      <c r="G1018" s="190" t="s">
        <v>170</v>
      </c>
      <c r="H1018" s="191">
        <v>8</v>
      </c>
      <c r="I1018" s="192"/>
      <c r="J1018" s="193">
        <f>ROUND(I1018*H1018,2)</f>
        <v>0</v>
      </c>
      <c r="K1018" s="189" t="s">
        <v>152</v>
      </c>
      <c r="L1018" s="40"/>
      <c r="M1018" s="194" t="s">
        <v>1</v>
      </c>
      <c r="N1018" s="195" t="s">
        <v>38</v>
      </c>
      <c r="O1018" s="72"/>
      <c r="P1018" s="196">
        <f>O1018*H1018</f>
        <v>0</v>
      </c>
      <c r="Q1018" s="196">
        <v>0</v>
      </c>
      <c r="R1018" s="196">
        <f>Q1018*H1018</f>
        <v>0</v>
      </c>
      <c r="S1018" s="196">
        <v>0</v>
      </c>
      <c r="T1018" s="197">
        <f>S1018*H1018</f>
        <v>0</v>
      </c>
      <c r="U1018" s="35"/>
      <c r="V1018" s="35"/>
      <c r="W1018" s="35"/>
      <c r="X1018" s="35"/>
      <c r="Y1018" s="35"/>
      <c r="Z1018" s="35"/>
      <c r="AA1018" s="35"/>
      <c r="AB1018" s="35"/>
      <c r="AC1018" s="35"/>
      <c r="AD1018" s="35"/>
      <c r="AE1018" s="35"/>
      <c r="AR1018" s="198" t="s">
        <v>199</v>
      </c>
      <c r="AT1018" s="198" t="s">
        <v>148</v>
      </c>
      <c r="AU1018" s="198" t="s">
        <v>83</v>
      </c>
      <c r="AY1018" s="18" t="s">
        <v>146</v>
      </c>
      <c r="BE1018" s="199">
        <f>IF(N1018="základní",J1018,0)</f>
        <v>0</v>
      </c>
      <c r="BF1018" s="199">
        <f>IF(N1018="snížená",J1018,0)</f>
        <v>0</v>
      </c>
      <c r="BG1018" s="199">
        <f>IF(N1018="zákl. přenesená",J1018,0)</f>
        <v>0</v>
      </c>
      <c r="BH1018" s="199">
        <f>IF(N1018="sníž. přenesená",J1018,0)</f>
        <v>0</v>
      </c>
      <c r="BI1018" s="199">
        <f>IF(N1018="nulová",J1018,0)</f>
        <v>0</v>
      </c>
      <c r="BJ1018" s="18" t="s">
        <v>81</v>
      </c>
      <c r="BK1018" s="199">
        <f>ROUND(I1018*H1018,2)</f>
        <v>0</v>
      </c>
      <c r="BL1018" s="18" t="s">
        <v>199</v>
      </c>
      <c r="BM1018" s="198" t="s">
        <v>1638</v>
      </c>
    </row>
    <row r="1019" spans="1:65" s="2" customFormat="1" ht="11.25">
      <c r="A1019" s="35"/>
      <c r="B1019" s="36"/>
      <c r="C1019" s="37"/>
      <c r="D1019" s="200" t="s">
        <v>154</v>
      </c>
      <c r="E1019" s="37"/>
      <c r="F1019" s="201" t="s">
        <v>1637</v>
      </c>
      <c r="G1019" s="37"/>
      <c r="H1019" s="37"/>
      <c r="I1019" s="202"/>
      <c r="J1019" s="37"/>
      <c r="K1019" s="37"/>
      <c r="L1019" s="40"/>
      <c r="M1019" s="203"/>
      <c r="N1019" s="204"/>
      <c r="O1019" s="72"/>
      <c r="P1019" s="72"/>
      <c r="Q1019" s="72"/>
      <c r="R1019" s="72"/>
      <c r="S1019" s="72"/>
      <c r="T1019" s="73"/>
      <c r="U1019" s="35"/>
      <c r="V1019" s="35"/>
      <c r="W1019" s="35"/>
      <c r="X1019" s="35"/>
      <c r="Y1019" s="35"/>
      <c r="Z1019" s="35"/>
      <c r="AA1019" s="35"/>
      <c r="AB1019" s="35"/>
      <c r="AC1019" s="35"/>
      <c r="AD1019" s="35"/>
      <c r="AE1019" s="35"/>
      <c r="AT1019" s="18" t="s">
        <v>154</v>
      </c>
      <c r="AU1019" s="18" t="s">
        <v>83</v>
      </c>
    </row>
    <row r="1020" spans="1:65" s="2" customFormat="1" ht="11.25">
      <c r="A1020" s="35"/>
      <c r="B1020" s="36"/>
      <c r="C1020" s="37"/>
      <c r="D1020" s="205" t="s">
        <v>155</v>
      </c>
      <c r="E1020" s="37"/>
      <c r="F1020" s="206" t="s">
        <v>1639</v>
      </c>
      <c r="G1020" s="37"/>
      <c r="H1020" s="37"/>
      <c r="I1020" s="202"/>
      <c r="J1020" s="37"/>
      <c r="K1020" s="37"/>
      <c r="L1020" s="40"/>
      <c r="M1020" s="203"/>
      <c r="N1020" s="204"/>
      <c r="O1020" s="72"/>
      <c r="P1020" s="72"/>
      <c r="Q1020" s="72"/>
      <c r="R1020" s="72"/>
      <c r="S1020" s="72"/>
      <c r="T1020" s="73"/>
      <c r="U1020" s="35"/>
      <c r="V1020" s="35"/>
      <c r="W1020" s="35"/>
      <c r="X1020" s="35"/>
      <c r="Y1020" s="35"/>
      <c r="Z1020" s="35"/>
      <c r="AA1020" s="35"/>
      <c r="AB1020" s="35"/>
      <c r="AC1020" s="35"/>
      <c r="AD1020" s="35"/>
      <c r="AE1020" s="35"/>
      <c r="AT1020" s="18" t="s">
        <v>155</v>
      </c>
      <c r="AU1020" s="18" t="s">
        <v>83</v>
      </c>
    </row>
    <row r="1021" spans="1:65" s="2" customFormat="1" ht="24.2" customHeight="1">
      <c r="A1021" s="35"/>
      <c r="B1021" s="36"/>
      <c r="C1021" s="187" t="s">
        <v>1072</v>
      </c>
      <c r="D1021" s="187" t="s">
        <v>148</v>
      </c>
      <c r="E1021" s="188" t="s">
        <v>1640</v>
      </c>
      <c r="F1021" s="189" t="s">
        <v>1641</v>
      </c>
      <c r="G1021" s="190" t="s">
        <v>170</v>
      </c>
      <c r="H1021" s="191">
        <v>8</v>
      </c>
      <c r="I1021" s="192"/>
      <c r="J1021" s="193">
        <f>ROUND(I1021*H1021,2)</f>
        <v>0</v>
      </c>
      <c r="K1021" s="189" t="s">
        <v>152</v>
      </c>
      <c r="L1021" s="40"/>
      <c r="M1021" s="194" t="s">
        <v>1</v>
      </c>
      <c r="N1021" s="195" t="s">
        <v>38</v>
      </c>
      <c r="O1021" s="72"/>
      <c r="P1021" s="196">
        <f>O1021*H1021</f>
        <v>0</v>
      </c>
      <c r="Q1021" s="196">
        <v>0</v>
      </c>
      <c r="R1021" s="196">
        <f>Q1021*H1021</f>
        <v>0</v>
      </c>
      <c r="S1021" s="196">
        <v>0</v>
      </c>
      <c r="T1021" s="197">
        <f>S1021*H1021</f>
        <v>0</v>
      </c>
      <c r="U1021" s="35"/>
      <c r="V1021" s="35"/>
      <c r="W1021" s="35"/>
      <c r="X1021" s="35"/>
      <c r="Y1021" s="35"/>
      <c r="Z1021" s="35"/>
      <c r="AA1021" s="35"/>
      <c r="AB1021" s="35"/>
      <c r="AC1021" s="35"/>
      <c r="AD1021" s="35"/>
      <c r="AE1021" s="35"/>
      <c r="AR1021" s="198" t="s">
        <v>199</v>
      </c>
      <c r="AT1021" s="198" t="s">
        <v>148</v>
      </c>
      <c r="AU1021" s="198" t="s">
        <v>83</v>
      </c>
      <c r="AY1021" s="18" t="s">
        <v>146</v>
      </c>
      <c r="BE1021" s="199">
        <f>IF(N1021="základní",J1021,0)</f>
        <v>0</v>
      </c>
      <c r="BF1021" s="199">
        <f>IF(N1021="snížená",J1021,0)</f>
        <v>0</v>
      </c>
      <c r="BG1021" s="199">
        <f>IF(N1021="zákl. přenesená",J1021,0)</f>
        <v>0</v>
      </c>
      <c r="BH1021" s="199">
        <f>IF(N1021="sníž. přenesená",J1021,0)</f>
        <v>0</v>
      </c>
      <c r="BI1021" s="199">
        <f>IF(N1021="nulová",J1021,0)</f>
        <v>0</v>
      </c>
      <c r="BJ1021" s="18" t="s">
        <v>81</v>
      </c>
      <c r="BK1021" s="199">
        <f>ROUND(I1021*H1021,2)</f>
        <v>0</v>
      </c>
      <c r="BL1021" s="18" t="s">
        <v>199</v>
      </c>
      <c r="BM1021" s="198" t="s">
        <v>1642</v>
      </c>
    </row>
    <row r="1022" spans="1:65" s="2" customFormat="1" ht="19.5">
      <c r="A1022" s="35"/>
      <c r="B1022" s="36"/>
      <c r="C1022" s="37"/>
      <c r="D1022" s="200" t="s">
        <v>154</v>
      </c>
      <c r="E1022" s="37"/>
      <c r="F1022" s="201" t="s">
        <v>1641</v>
      </c>
      <c r="G1022" s="37"/>
      <c r="H1022" s="37"/>
      <c r="I1022" s="202"/>
      <c r="J1022" s="37"/>
      <c r="K1022" s="37"/>
      <c r="L1022" s="40"/>
      <c r="M1022" s="203"/>
      <c r="N1022" s="204"/>
      <c r="O1022" s="72"/>
      <c r="P1022" s="72"/>
      <c r="Q1022" s="72"/>
      <c r="R1022" s="72"/>
      <c r="S1022" s="72"/>
      <c r="T1022" s="73"/>
      <c r="U1022" s="35"/>
      <c r="V1022" s="35"/>
      <c r="W1022" s="35"/>
      <c r="X1022" s="35"/>
      <c r="Y1022" s="35"/>
      <c r="Z1022" s="35"/>
      <c r="AA1022" s="35"/>
      <c r="AB1022" s="35"/>
      <c r="AC1022" s="35"/>
      <c r="AD1022" s="35"/>
      <c r="AE1022" s="35"/>
      <c r="AT1022" s="18" t="s">
        <v>154</v>
      </c>
      <c r="AU1022" s="18" t="s">
        <v>83</v>
      </c>
    </row>
    <row r="1023" spans="1:65" s="2" customFormat="1" ht="11.25">
      <c r="A1023" s="35"/>
      <c r="B1023" s="36"/>
      <c r="C1023" s="37"/>
      <c r="D1023" s="205" t="s">
        <v>155</v>
      </c>
      <c r="E1023" s="37"/>
      <c r="F1023" s="206" t="s">
        <v>1643</v>
      </c>
      <c r="G1023" s="37"/>
      <c r="H1023" s="37"/>
      <c r="I1023" s="202"/>
      <c r="J1023" s="37"/>
      <c r="K1023" s="37"/>
      <c r="L1023" s="40"/>
      <c r="M1023" s="203"/>
      <c r="N1023" s="204"/>
      <c r="O1023" s="72"/>
      <c r="P1023" s="72"/>
      <c r="Q1023" s="72"/>
      <c r="R1023" s="72"/>
      <c r="S1023" s="72"/>
      <c r="T1023" s="73"/>
      <c r="U1023" s="35"/>
      <c r="V1023" s="35"/>
      <c r="W1023" s="35"/>
      <c r="X1023" s="35"/>
      <c r="Y1023" s="35"/>
      <c r="Z1023" s="35"/>
      <c r="AA1023" s="35"/>
      <c r="AB1023" s="35"/>
      <c r="AC1023" s="35"/>
      <c r="AD1023" s="35"/>
      <c r="AE1023" s="35"/>
      <c r="AT1023" s="18" t="s">
        <v>155</v>
      </c>
      <c r="AU1023" s="18" t="s">
        <v>83</v>
      </c>
    </row>
    <row r="1024" spans="1:65" s="2" customFormat="1" ht="24.2" customHeight="1">
      <c r="A1024" s="35"/>
      <c r="B1024" s="36"/>
      <c r="C1024" s="187" t="s">
        <v>1644</v>
      </c>
      <c r="D1024" s="187" t="s">
        <v>148</v>
      </c>
      <c r="E1024" s="188" t="s">
        <v>1645</v>
      </c>
      <c r="F1024" s="189" t="s">
        <v>1646</v>
      </c>
      <c r="G1024" s="190" t="s">
        <v>170</v>
      </c>
      <c r="H1024" s="191">
        <v>8</v>
      </c>
      <c r="I1024" s="192"/>
      <c r="J1024" s="193">
        <f>ROUND(I1024*H1024,2)</f>
        <v>0</v>
      </c>
      <c r="K1024" s="189" t="s">
        <v>152</v>
      </c>
      <c r="L1024" s="40"/>
      <c r="M1024" s="194" t="s">
        <v>1</v>
      </c>
      <c r="N1024" s="195" t="s">
        <v>38</v>
      </c>
      <c r="O1024" s="72"/>
      <c r="P1024" s="196">
        <f>O1024*H1024</f>
        <v>0</v>
      </c>
      <c r="Q1024" s="196">
        <v>0</v>
      </c>
      <c r="R1024" s="196">
        <f>Q1024*H1024</f>
        <v>0</v>
      </c>
      <c r="S1024" s="196">
        <v>0</v>
      </c>
      <c r="T1024" s="197">
        <f>S1024*H1024</f>
        <v>0</v>
      </c>
      <c r="U1024" s="35"/>
      <c r="V1024" s="35"/>
      <c r="W1024" s="35"/>
      <c r="X1024" s="35"/>
      <c r="Y1024" s="35"/>
      <c r="Z1024" s="35"/>
      <c r="AA1024" s="35"/>
      <c r="AB1024" s="35"/>
      <c r="AC1024" s="35"/>
      <c r="AD1024" s="35"/>
      <c r="AE1024" s="35"/>
      <c r="AR1024" s="198" t="s">
        <v>199</v>
      </c>
      <c r="AT1024" s="198" t="s">
        <v>148</v>
      </c>
      <c r="AU1024" s="198" t="s">
        <v>83</v>
      </c>
      <c r="AY1024" s="18" t="s">
        <v>146</v>
      </c>
      <c r="BE1024" s="199">
        <f>IF(N1024="základní",J1024,0)</f>
        <v>0</v>
      </c>
      <c r="BF1024" s="199">
        <f>IF(N1024="snížená",J1024,0)</f>
        <v>0</v>
      </c>
      <c r="BG1024" s="199">
        <f>IF(N1024="zákl. přenesená",J1024,0)</f>
        <v>0</v>
      </c>
      <c r="BH1024" s="199">
        <f>IF(N1024="sníž. přenesená",J1024,0)</f>
        <v>0</v>
      </c>
      <c r="BI1024" s="199">
        <f>IF(N1024="nulová",J1024,0)</f>
        <v>0</v>
      </c>
      <c r="BJ1024" s="18" t="s">
        <v>81</v>
      </c>
      <c r="BK1024" s="199">
        <f>ROUND(I1024*H1024,2)</f>
        <v>0</v>
      </c>
      <c r="BL1024" s="18" t="s">
        <v>199</v>
      </c>
      <c r="BM1024" s="198" t="s">
        <v>1647</v>
      </c>
    </row>
    <row r="1025" spans="1:65" s="2" customFormat="1" ht="19.5">
      <c r="A1025" s="35"/>
      <c r="B1025" s="36"/>
      <c r="C1025" s="37"/>
      <c r="D1025" s="200" t="s">
        <v>154</v>
      </c>
      <c r="E1025" s="37"/>
      <c r="F1025" s="201" t="s">
        <v>1646</v>
      </c>
      <c r="G1025" s="37"/>
      <c r="H1025" s="37"/>
      <c r="I1025" s="202"/>
      <c r="J1025" s="37"/>
      <c r="K1025" s="37"/>
      <c r="L1025" s="40"/>
      <c r="M1025" s="203"/>
      <c r="N1025" s="204"/>
      <c r="O1025" s="72"/>
      <c r="P1025" s="72"/>
      <c r="Q1025" s="72"/>
      <c r="R1025" s="72"/>
      <c r="S1025" s="72"/>
      <c r="T1025" s="73"/>
      <c r="U1025" s="35"/>
      <c r="V1025" s="35"/>
      <c r="W1025" s="35"/>
      <c r="X1025" s="35"/>
      <c r="Y1025" s="35"/>
      <c r="Z1025" s="35"/>
      <c r="AA1025" s="35"/>
      <c r="AB1025" s="35"/>
      <c r="AC1025" s="35"/>
      <c r="AD1025" s="35"/>
      <c r="AE1025" s="35"/>
      <c r="AT1025" s="18" t="s">
        <v>154</v>
      </c>
      <c r="AU1025" s="18" t="s">
        <v>83</v>
      </c>
    </row>
    <row r="1026" spans="1:65" s="2" customFormat="1" ht="11.25">
      <c r="A1026" s="35"/>
      <c r="B1026" s="36"/>
      <c r="C1026" s="37"/>
      <c r="D1026" s="205" t="s">
        <v>155</v>
      </c>
      <c r="E1026" s="37"/>
      <c r="F1026" s="206" t="s">
        <v>1648</v>
      </c>
      <c r="G1026" s="37"/>
      <c r="H1026" s="37"/>
      <c r="I1026" s="202"/>
      <c r="J1026" s="37"/>
      <c r="K1026" s="37"/>
      <c r="L1026" s="40"/>
      <c r="M1026" s="203"/>
      <c r="N1026" s="204"/>
      <c r="O1026" s="72"/>
      <c r="P1026" s="72"/>
      <c r="Q1026" s="72"/>
      <c r="R1026" s="72"/>
      <c r="S1026" s="72"/>
      <c r="T1026" s="73"/>
      <c r="U1026" s="35"/>
      <c r="V1026" s="35"/>
      <c r="W1026" s="35"/>
      <c r="X1026" s="35"/>
      <c r="Y1026" s="35"/>
      <c r="Z1026" s="35"/>
      <c r="AA1026" s="35"/>
      <c r="AB1026" s="35"/>
      <c r="AC1026" s="35"/>
      <c r="AD1026" s="35"/>
      <c r="AE1026" s="35"/>
      <c r="AT1026" s="18" t="s">
        <v>155</v>
      </c>
      <c r="AU1026" s="18" t="s">
        <v>83</v>
      </c>
    </row>
    <row r="1027" spans="1:65" s="12" customFormat="1" ht="22.9" customHeight="1">
      <c r="B1027" s="171"/>
      <c r="C1027" s="172"/>
      <c r="D1027" s="173" t="s">
        <v>72</v>
      </c>
      <c r="E1027" s="185" t="s">
        <v>1649</v>
      </c>
      <c r="F1027" s="185" t="s">
        <v>1650</v>
      </c>
      <c r="G1027" s="172"/>
      <c r="H1027" s="172"/>
      <c r="I1027" s="175"/>
      <c r="J1027" s="186">
        <f>BK1027</f>
        <v>0</v>
      </c>
      <c r="K1027" s="172"/>
      <c r="L1027" s="177"/>
      <c r="M1027" s="178"/>
      <c r="N1027" s="179"/>
      <c r="O1027" s="179"/>
      <c r="P1027" s="180">
        <f>SUM(P1028:P1047)</f>
        <v>0</v>
      </c>
      <c r="Q1027" s="179"/>
      <c r="R1027" s="180">
        <f>SUM(R1028:R1047)</f>
        <v>0</v>
      </c>
      <c r="S1027" s="179"/>
      <c r="T1027" s="181">
        <f>SUM(T1028:T1047)</f>
        <v>0</v>
      </c>
      <c r="AR1027" s="182" t="s">
        <v>83</v>
      </c>
      <c r="AT1027" s="183" t="s">
        <v>72</v>
      </c>
      <c r="AU1027" s="183" t="s">
        <v>81</v>
      </c>
      <c r="AY1027" s="182" t="s">
        <v>146</v>
      </c>
      <c r="BK1027" s="184">
        <f>SUM(BK1028:BK1047)</f>
        <v>0</v>
      </c>
    </row>
    <row r="1028" spans="1:65" s="2" customFormat="1" ht="24.2" customHeight="1">
      <c r="A1028" s="35"/>
      <c r="B1028" s="36"/>
      <c r="C1028" s="187" t="s">
        <v>1076</v>
      </c>
      <c r="D1028" s="187" t="s">
        <v>148</v>
      </c>
      <c r="E1028" s="188" t="s">
        <v>1651</v>
      </c>
      <c r="F1028" s="189" t="s">
        <v>1652</v>
      </c>
      <c r="G1028" s="190" t="s">
        <v>170</v>
      </c>
      <c r="H1028" s="191">
        <v>111.64100000000001</v>
      </c>
      <c r="I1028" s="192"/>
      <c r="J1028" s="193">
        <f>ROUND(I1028*H1028,2)</f>
        <v>0</v>
      </c>
      <c r="K1028" s="189" t="s">
        <v>152</v>
      </c>
      <c r="L1028" s="40"/>
      <c r="M1028" s="194" t="s">
        <v>1</v>
      </c>
      <c r="N1028" s="195" t="s">
        <v>38</v>
      </c>
      <c r="O1028" s="72"/>
      <c r="P1028" s="196">
        <f>O1028*H1028</f>
        <v>0</v>
      </c>
      <c r="Q1028" s="196">
        <v>0</v>
      </c>
      <c r="R1028" s="196">
        <f>Q1028*H1028</f>
        <v>0</v>
      </c>
      <c r="S1028" s="196">
        <v>0</v>
      </c>
      <c r="T1028" s="197">
        <f>S1028*H1028</f>
        <v>0</v>
      </c>
      <c r="U1028" s="35"/>
      <c r="V1028" s="35"/>
      <c r="W1028" s="35"/>
      <c r="X1028" s="35"/>
      <c r="Y1028" s="35"/>
      <c r="Z1028" s="35"/>
      <c r="AA1028" s="35"/>
      <c r="AB1028" s="35"/>
      <c r="AC1028" s="35"/>
      <c r="AD1028" s="35"/>
      <c r="AE1028" s="35"/>
      <c r="AR1028" s="198" t="s">
        <v>199</v>
      </c>
      <c r="AT1028" s="198" t="s">
        <v>148</v>
      </c>
      <c r="AU1028" s="198" t="s">
        <v>83</v>
      </c>
      <c r="AY1028" s="18" t="s">
        <v>146</v>
      </c>
      <c r="BE1028" s="199">
        <f>IF(N1028="základní",J1028,0)</f>
        <v>0</v>
      </c>
      <c r="BF1028" s="199">
        <f>IF(N1028="snížená",J1028,0)</f>
        <v>0</v>
      </c>
      <c r="BG1028" s="199">
        <f>IF(N1028="zákl. přenesená",J1028,0)</f>
        <v>0</v>
      </c>
      <c r="BH1028" s="199">
        <f>IF(N1028="sníž. přenesená",J1028,0)</f>
        <v>0</v>
      </c>
      <c r="BI1028" s="199">
        <f>IF(N1028="nulová",J1028,0)</f>
        <v>0</v>
      </c>
      <c r="BJ1028" s="18" t="s">
        <v>81</v>
      </c>
      <c r="BK1028" s="199">
        <f>ROUND(I1028*H1028,2)</f>
        <v>0</v>
      </c>
      <c r="BL1028" s="18" t="s">
        <v>199</v>
      </c>
      <c r="BM1028" s="198" t="s">
        <v>1653</v>
      </c>
    </row>
    <row r="1029" spans="1:65" s="2" customFormat="1" ht="11.25">
      <c r="A1029" s="35"/>
      <c r="B1029" s="36"/>
      <c r="C1029" s="37"/>
      <c r="D1029" s="200" t="s">
        <v>154</v>
      </c>
      <c r="E1029" s="37"/>
      <c r="F1029" s="201" t="s">
        <v>1652</v>
      </c>
      <c r="G1029" s="37"/>
      <c r="H1029" s="37"/>
      <c r="I1029" s="202"/>
      <c r="J1029" s="37"/>
      <c r="K1029" s="37"/>
      <c r="L1029" s="40"/>
      <c r="M1029" s="203"/>
      <c r="N1029" s="204"/>
      <c r="O1029" s="72"/>
      <c r="P1029" s="72"/>
      <c r="Q1029" s="72"/>
      <c r="R1029" s="72"/>
      <c r="S1029" s="72"/>
      <c r="T1029" s="73"/>
      <c r="U1029" s="35"/>
      <c r="V1029" s="35"/>
      <c r="W1029" s="35"/>
      <c r="X1029" s="35"/>
      <c r="Y1029" s="35"/>
      <c r="Z1029" s="35"/>
      <c r="AA1029" s="35"/>
      <c r="AB1029" s="35"/>
      <c r="AC1029" s="35"/>
      <c r="AD1029" s="35"/>
      <c r="AE1029" s="35"/>
      <c r="AT1029" s="18" t="s">
        <v>154</v>
      </c>
      <c r="AU1029" s="18" t="s">
        <v>83</v>
      </c>
    </row>
    <row r="1030" spans="1:65" s="2" customFormat="1" ht="11.25">
      <c r="A1030" s="35"/>
      <c r="B1030" s="36"/>
      <c r="C1030" s="37"/>
      <c r="D1030" s="205" t="s">
        <v>155</v>
      </c>
      <c r="E1030" s="37"/>
      <c r="F1030" s="206" t="s">
        <v>1654</v>
      </c>
      <c r="G1030" s="37"/>
      <c r="H1030" s="37"/>
      <c r="I1030" s="202"/>
      <c r="J1030" s="37"/>
      <c r="K1030" s="37"/>
      <c r="L1030" s="40"/>
      <c r="M1030" s="203"/>
      <c r="N1030" s="204"/>
      <c r="O1030" s="72"/>
      <c r="P1030" s="72"/>
      <c r="Q1030" s="72"/>
      <c r="R1030" s="72"/>
      <c r="S1030" s="72"/>
      <c r="T1030" s="73"/>
      <c r="U1030" s="35"/>
      <c r="V1030" s="35"/>
      <c r="W1030" s="35"/>
      <c r="X1030" s="35"/>
      <c r="Y1030" s="35"/>
      <c r="Z1030" s="35"/>
      <c r="AA1030" s="35"/>
      <c r="AB1030" s="35"/>
      <c r="AC1030" s="35"/>
      <c r="AD1030" s="35"/>
      <c r="AE1030" s="35"/>
      <c r="AT1030" s="18" t="s">
        <v>155</v>
      </c>
      <c r="AU1030" s="18" t="s">
        <v>83</v>
      </c>
    </row>
    <row r="1031" spans="1:65" s="14" customFormat="1" ht="11.25">
      <c r="B1031" s="217"/>
      <c r="C1031" s="218"/>
      <c r="D1031" s="200" t="s">
        <v>157</v>
      </c>
      <c r="E1031" s="219" t="s">
        <v>1</v>
      </c>
      <c r="F1031" s="220" t="s">
        <v>1655</v>
      </c>
      <c r="G1031" s="218"/>
      <c r="H1031" s="221">
        <v>63.948</v>
      </c>
      <c r="I1031" s="222"/>
      <c r="J1031" s="218"/>
      <c r="K1031" s="218"/>
      <c r="L1031" s="223"/>
      <c r="M1031" s="224"/>
      <c r="N1031" s="225"/>
      <c r="O1031" s="225"/>
      <c r="P1031" s="225"/>
      <c r="Q1031" s="225"/>
      <c r="R1031" s="225"/>
      <c r="S1031" s="225"/>
      <c r="T1031" s="226"/>
      <c r="AT1031" s="227" t="s">
        <v>157</v>
      </c>
      <c r="AU1031" s="227" t="s">
        <v>83</v>
      </c>
      <c r="AV1031" s="14" t="s">
        <v>83</v>
      </c>
      <c r="AW1031" s="14" t="s">
        <v>30</v>
      </c>
      <c r="AX1031" s="14" t="s">
        <v>73</v>
      </c>
      <c r="AY1031" s="227" t="s">
        <v>146</v>
      </c>
    </row>
    <row r="1032" spans="1:65" s="14" customFormat="1" ht="11.25">
      <c r="B1032" s="217"/>
      <c r="C1032" s="218"/>
      <c r="D1032" s="200" t="s">
        <v>157</v>
      </c>
      <c r="E1032" s="219" t="s">
        <v>1</v>
      </c>
      <c r="F1032" s="220" t="s">
        <v>1656</v>
      </c>
      <c r="G1032" s="218"/>
      <c r="H1032" s="221">
        <v>47.692999999999998</v>
      </c>
      <c r="I1032" s="222"/>
      <c r="J1032" s="218"/>
      <c r="K1032" s="218"/>
      <c r="L1032" s="223"/>
      <c r="M1032" s="224"/>
      <c r="N1032" s="225"/>
      <c r="O1032" s="225"/>
      <c r="P1032" s="225"/>
      <c r="Q1032" s="225"/>
      <c r="R1032" s="225"/>
      <c r="S1032" s="225"/>
      <c r="T1032" s="226"/>
      <c r="AT1032" s="227" t="s">
        <v>157</v>
      </c>
      <c r="AU1032" s="227" t="s">
        <v>83</v>
      </c>
      <c r="AV1032" s="14" t="s">
        <v>83</v>
      </c>
      <c r="AW1032" s="14" t="s">
        <v>30</v>
      </c>
      <c r="AX1032" s="14" t="s">
        <v>73</v>
      </c>
      <c r="AY1032" s="227" t="s">
        <v>146</v>
      </c>
    </row>
    <row r="1033" spans="1:65" s="15" customFormat="1" ht="11.25">
      <c r="B1033" s="228"/>
      <c r="C1033" s="229"/>
      <c r="D1033" s="200" t="s">
        <v>157</v>
      </c>
      <c r="E1033" s="230" t="s">
        <v>1</v>
      </c>
      <c r="F1033" s="231" t="s">
        <v>160</v>
      </c>
      <c r="G1033" s="229"/>
      <c r="H1033" s="232">
        <v>111.64099999999999</v>
      </c>
      <c r="I1033" s="233"/>
      <c r="J1033" s="229"/>
      <c r="K1033" s="229"/>
      <c r="L1033" s="234"/>
      <c r="M1033" s="235"/>
      <c r="N1033" s="236"/>
      <c r="O1033" s="236"/>
      <c r="P1033" s="236"/>
      <c r="Q1033" s="236"/>
      <c r="R1033" s="236"/>
      <c r="S1033" s="236"/>
      <c r="T1033" s="237"/>
      <c r="AT1033" s="238" t="s">
        <v>157</v>
      </c>
      <c r="AU1033" s="238" t="s">
        <v>83</v>
      </c>
      <c r="AV1033" s="15" t="s">
        <v>153</v>
      </c>
      <c r="AW1033" s="15" t="s">
        <v>30</v>
      </c>
      <c r="AX1033" s="15" t="s">
        <v>81</v>
      </c>
      <c r="AY1033" s="238" t="s">
        <v>146</v>
      </c>
    </row>
    <row r="1034" spans="1:65" s="2" customFormat="1" ht="16.5" customHeight="1">
      <c r="A1034" s="35"/>
      <c r="B1034" s="36"/>
      <c r="C1034" s="187" t="s">
        <v>1657</v>
      </c>
      <c r="D1034" s="187" t="s">
        <v>148</v>
      </c>
      <c r="E1034" s="188" t="s">
        <v>1658</v>
      </c>
      <c r="F1034" s="189" t="s">
        <v>1659</v>
      </c>
      <c r="G1034" s="190" t="s">
        <v>170</v>
      </c>
      <c r="H1034" s="191">
        <v>26.03</v>
      </c>
      <c r="I1034" s="192"/>
      <c r="J1034" s="193">
        <f>ROUND(I1034*H1034,2)</f>
        <v>0</v>
      </c>
      <c r="K1034" s="189" t="s">
        <v>152</v>
      </c>
      <c r="L1034" s="40"/>
      <c r="M1034" s="194" t="s">
        <v>1</v>
      </c>
      <c r="N1034" s="195" t="s">
        <v>38</v>
      </c>
      <c r="O1034" s="72"/>
      <c r="P1034" s="196">
        <f>O1034*H1034</f>
        <v>0</v>
      </c>
      <c r="Q1034" s="196">
        <v>0</v>
      </c>
      <c r="R1034" s="196">
        <f>Q1034*H1034</f>
        <v>0</v>
      </c>
      <c r="S1034" s="196">
        <v>0</v>
      </c>
      <c r="T1034" s="197">
        <f>S1034*H1034</f>
        <v>0</v>
      </c>
      <c r="U1034" s="35"/>
      <c r="V1034" s="35"/>
      <c r="W1034" s="35"/>
      <c r="X1034" s="35"/>
      <c r="Y1034" s="35"/>
      <c r="Z1034" s="35"/>
      <c r="AA1034" s="35"/>
      <c r="AB1034" s="35"/>
      <c r="AC1034" s="35"/>
      <c r="AD1034" s="35"/>
      <c r="AE1034" s="35"/>
      <c r="AR1034" s="198" t="s">
        <v>199</v>
      </c>
      <c r="AT1034" s="198" t="s">
        <v>148</v>
      </c>
      <c r="AU1034" s="198" t="s">
        <v>83</v>
      </c>
      <c r="AY1034" s="18" t="s">
        <v>146</v>
      </c>
      <c r="BE1034" s="199">
        <f>IF(N1034="základní",J1034,0)</f>
        <v>0</v>
      </c>
      <c r="BF1034" s="199">
        <f>IF(N1034="snížená",J1034,0)</f>
        <v>0</v>
      </c>
      <c r="BG1034" s="199">
        <f>IF(N1034="zákl. přenesená",J1034,0)</f>
        <v>0</v>
      </c>
      <c r="BH1034" s="199">
        <f>IF(N1034="sníž. přenesená",J1034,0)</f>
        <v>0</v>
      </c>
      <c r="BI1034" s="199">
        <f>IF(N1034="nulová",J1034,0)</f>
        <v>0</v>
      </c>
      <c r="BJ1034" s="18" t="s">
        <v>81</v>
      </c>
      <c r="BK1034" s="199">
        <f>ROUND(I1034*H1034,2)</f>
        <v>0</v>
      </c>
      <c r="BL1034" s="18" t="s">
        <v>199</v>
      </c>
      <c r="BM1034" s="198" t="s">
        <v>1660</v>
      </c>
    </row>
    <row r="1035" spans="1:65" s="2" customFormat="1" ht="11.25">
      <c r="A1035" s="35"/>
      <c r="B1035" s="36"/>
      <c r="C1035" s="37"/>
      <c r="D1035" s="200" t="s">
        <v>154</v>
      </c>
      <c r="E1035" s="37"/>
      <c r="F1035" s="201" t="s">
        <v>1659</v>
      </c>
      <c r="G1035" s="37"/>
      <c r="H1035" s="37"/>
      <c r="I1035" s="202"/>
      <c r="J1035" s="37"/>
      <c r="K1035" s="37"/>
      <c r="L1035" s="40"/>
      <c r="M1035" s="203"/>
      <c r="N1035" s="204"/>
      <c r="O1035" s="72"/>
      <c r="P1035" s="72"/>
      <c r="Q1035" s="72"/>
      <c r="R1035" s="72"/>
      <c r="S1035" s="72"/>
      <c r="T1035" s="73"/>
      <c r="U1035" s="35"/>
      <c r="V1035" s="35"/>
      <c r="W1035" s="35"/>
      <c r="X1035" s="35"/>
      <c r="Y1035" s="35"/>
      <c r="Z1035" s="35"/>
      <c r="AA1035" s="35"/>
      <c r="AB1035" s="35"/>
      <c r="AC1035" s="35"/>
      <c r="AD1035" s="35"/>
      <c r="AE1035" s="35"/>
      <c r="AT1035" s="18" t="s">
        <v>154</v>
      </c>
      <c r="AU1035" s="18" t="s">
        <v>83</v>
      </c>
    </row>
    <row r="1036" spans="1:65" s="2" customFormat="1" ht="11.25">
      <c r="A1036" s="35"/>
      <c r="B1036" s="36"/>
      <c r="C1036" s="37"/>
      <c r="D1036" s="205" t="s">
        <v>155</v>
      </c>
      <c r="E1036" s="37"/>
      <c r="F1036" s="206" t="s">
        <v>1661</v>
      </c>
      <c r="G1036" s="37"/>
      <c r="H1036" s="37"/>
      <c r="I1036" s="202"/>
      <c r="J1036" s="37"/>
      <c r="K1036" s="37"/>
      <c r="L1036" s="40"/>
      <c r="M1036" s="203"/>
      <c r="N1036" s="204"/>
      <c r="O1036" s="72"/>
      <c r="P1036" s="72"/>
      <c r="Q1036" s="72"/>
      <c r="R1036" s="72"/>
      <c r="S1036" s="72"/>
      <c r="T1036" s="73"/>
      <c r="U1036" s="35"/>
      <c r="V1036" s="35"/>
      <c r="W1036" s="35"/>
      <c r="X1036" s="35"/>
      <c r="Y1036" s="35"/>
      <c r="Z1036" s="35"/>
      <c r="AA1036" s="35"/>
      <c r="AB1036" s="35"/>
      <c r="AC1036" s="35"/>
      <c r="AD1036" s="35"/>
      <c r="AE1036" s="35"/>
      <c r="AT1036" s="18" t="s">
        <v>155</v>
      </c>
      <c r="AU1036" s="18" t="s">
        <v>83</v>
      </c>
    </row>
    <row r="1037" spans="1:65" s="2" customFormat="1" ht="16.5" customHeight="1">
      <c r="A1037" s="35"/>
      <c r="B1037" s="36"/>
      <c r="C1037" s="239" t="s">
        <v>1081</v>
      </c>
      <c r="D1037" s="239" t="s">
        <v>161</v>
      </c>
      <c r="E1037" s="240" t="s">
        <v>1662</v>
      </c>
      <c r="F1037" s="241" t="s">
        <v>1663</v>
      </c>
      <c r="G1037" s="242" t="s">
        <v>170</v>
      </c>
      <c r="H1037" s="243">
        <v>26.03</v>
      </c>
      <c r="I1037" s="244"/>
      <c r="J1037" s="245">
        <f>ROUND(I1037*H1037,2)</f>
        <v>0</v>
      </c>
      <c r="K1037" s="241" t="s">
        <v>152</v>
      </c>
      <c r="L1037" s="246"/>
      <c r="M1037" s="247" t="s">
        <v>1</v>
      </c>
      <c r="N1037" s="248" t="s">
        <v>38</v>
      </c>
      <c r="O1037" s="72"/>
      <c r="P1037" s="196">
        <f>O1037*H1037</f>
        <v>0</v>
      </c>
      <c r="Q1037" s="196">
        <v>0</v>
      </c>
      <c r="R1037" s="196">
        <f>Q1037*H1037</f>
        <v>0</v>
      </c>
      <c r="S1037" s="196">
        <v>0</v>
      </c>
      <c r="T1037" s="197">
        <f>S1037*H1037</f>
        <v>0</v>
      </c>
      <c r="U1037" s="35"/>
      <c r="V1037" s="35"/>
      <c r="W1037" s="35"/>
      <c r="X1037" s="35"/>
      <c r="Y1037" s="35"/>
      <c r="Z1037" s="35"/>
      <c r="AA1037" s="35"/>
      <c r="AB1037" s="35"/>
      <c r="AC1037" s="35"/>
      <c r="AD1037" s="35"/>
      <c r="AE1037" s="35"/>
      <c r="AR1037" s="198" t="s">
        <v>281</v>
      </c>
      <c r="AT1037" s="198" t="s">
        <v>161</v>
      </c>
      <c r="AU1037" s="198" t="s">
        <v>83</v>
      </c>
      <c r="AY1037" s="18" t="s">
        <v>146</v>
      </c>
      <c r="BE1037" s="199">
        <f>IF(N1037="základní",J1037,0)</f>
        <v>0</v>
      </c>
      <c r="BF1037" s="199">
        <f>IF(N1037="snížená",J1037,0)</f>
        <v>0</v>
      </c>
      <c r="BG1037" s="199">
        <f>IF(N1037="zákl. přenesená",J1037,0)</f>
        <v>0</v>
      </c>
      <c r="BH1037" s="199">
        <f>IF(N1037="sníž. přenesená",J1037,0)</f>
        <v>0</v>
      </c>
      <c r="BI1037" s="199">
        <f>IF(N1037="nulová",J1037,0)</f>
        <v>0</v>
      </c>
      <c r="BJ1037" s="18" t="s">
        <v>81</v>
      </c>
      <c r="BK1037" s="199">
        <f>ROUND(I1037*H1037,2)</f>
        <v>0</v>
      </c>
      <c r="BL1037" s="18" t="s">
        <v>199</v>
      </c>
      <c r="BM1037" s="198" t="s">
        <v>1664</v>
      </c>
    </row>
    <row r="1038" spans="1:65" s="2" customFormat="1" ht="11.25">
      <c r="A1038" s="35"/>
      <c r="B1038" s="36"/>
      <c r="C1038" s="37"/>
      <c r="D1038" s="200" t="s">
        <v>154</v>
      </c>
      <c r="E1038" s="37"/>
      <c r="F1038" s="201" t="s">
        <v>1663</v>
      </c>
      <c r="G1038" s="37"/>
      <c r="H1038" s="37"/>
      <c r="I1038" s="202"/>
      <c r="J1038" s="37"/>
      <c r="K1038" s="37"/>
      <c r="L1038" s="40"/>
      <c r="M1038" s="203"/>
      <c r="N1038" s="204"/>
      <c r="O1038" s="72"/>
      <c r="P1038" s="72"/>
      <c r="Q1038" s="72"/>
      <c r="R1038" s="72"/>
      <c r="S1038" s="72"/>
      <c r="T1038" s="73"/>
      <c r="U1038" s="35"/>
      <c r="V1038" s="35"/>
      <c r="W1038" s="35"/>
      <c r="X1038" s="35"/>
      <c r="Y1038" s="35"/>
      <c r="Z1038" s="35"/>
      <c r="AA1038" s="35"/>
      <c r="AB1038" s="35"/>
      <c r="AC1038" s="35"/>
      <c r="AD1038" s="35"/>
      <c r="AE1038" s="35"/>
      <c r="AT1038" s="18" t="s">
        <v>154</v>
      </c>
      <c r="AU1038" s="18" t="s">
        <v>83</v>
      </c>
    </row>
    <row r="1039" spans="1:65" s="2" customFormat="1" ht="24.2" customHeight="1">
      <c r="A1039" s="35"/>
      <c r="B1039" s="36"/>
      <c r="C1039" s="187" t="s">
        <v>1665</v>
      </c>
      <c r="D1039" s="187" t="s">
        <v>148</v>
      </c>
      <c r="E1039" s="188" t="s">
        <v>1666</v>
      </c>
      <c r="F1039" s="189" t="s">
        <v>1667</v>
      </c>
      <c r="G1039" s="190" t="s">
        <v>170</v>
      </c>
      <c r="H1039" s="191">
        <v>111.64100000000001</v>
      </c>
      <c r="I1039" s="192"/>
      <c r="J1039" s="193">
        <f>ROUND(I1039*H1039,2)</f>
        <v>0</v>
      </c>
      <c r="K1039" s="189" t="s">
        <v>152</v>
      </c>
      <c r="L1039" s="40"/>
      <c r="M1039" s="194" t="s">
        <v>1</v>
      </c>
      <c r="N1039" s="195" t="s">
        <v>38</v>
      </c>
      <c r="O1039" s="72"/>
      <c r="P1039" s="196">
        <f>O1039*H1039</f>
        <v>0</v>
      </c>
      <c r="Q1039" s="196">
        <v>0</v>
      </c>
      <c r="R1039" s="196">
        <f>Q1039*H1039</f>
        <v>0</v>
      </c>
      <c r="S1039" s="196">
        <v>0</v>
      </c>
      <c r="T1039" s="197">
        <f>S1039*H1039</f>
        <v>0</v>
      </c>
      <c r="U1039" s="35"/>
      <c r="V1039" s="35"/>
      <c r="W1039" s="35"/>
      <c r="X1039" s="35"/>
      <c r="Y1039" s="35"/>
      <c r="Z1039" s="35"/>
      <c r="AA1039" s="35"/>
      <c r="AB1039" s="35"/>
      <c r="AC1039" s="35"/>
      <c r="AD1039" s="35"/>
      <c r="AE1039" s="35"/>
      <c r="AR1039" s="198" t="s">
        <v>199</v>
      </c>
      <c r="AT1039" s="198" t="s">
        <v>148</v>
      </c>
      <c r="AU1039" s="198" t="s">
        <v>83</v>
      </c>
      <c r="AY1039" s="18" t="s">
        <v>146</v>
      </c>
      <c r="BE1039" s="199">
        <f>IF(N1039="základní",J1039,0)</f>
        <v>0</v>
      </c>
      <c r="BF1039" s="199">
        <f>IF(N1039="snížená",J1039,0)</f>
        <v>0</v>
      </c>
      <c r="BG1039" s="199">
        <f>IF(N1039="zákl. přenesená",J1039,0)</f>
        <v>0</v>
      </c>
      <c r="BH1039" s="199">
        <f>IF(N1039="sníž. přenesená",J1039,0)</f>
        <v>0</v>
      </c>
      <c r="BI1039" s="199">
        <f>IF(N1039="nulová",J1039,0)</f>
        <v>0</v>
      </c>
      <c r="BJ1039" s="18" t="s">
        <v>81</v>
      </c>
      <c r="BK1039" s="199">
        <f>ROUND(I1039*H1039,2)</f>
        <v>0</v>
      </c>
      <c r="BL1039" s="18" t="s">
        <v>199</v>
      </c>
      <c r="BM1039" s="198" t="s">
        <v>1668</v>
      </c>
    </row>
    <row r="1040" spans="1:65" s="2" customFormat="1" ht="19.5">
      <c r="A1040" s="35"/>
      <c r="B1040" s="36"/>
      <c r="C1040" s="37"/>
      <c r="D1040" s="200" t="s">
        <v>154</v>
      </c>
      <c r="E1040" s="37"/>
      <c r="F1040" s="201" t="s">
        <v>1667</v>
      </c>
      <c r="G1040" s="37"/>
      <c r="H1040" s="37"/>
      <c r="I1040" s="202"/>
      <c r="J1040" s="37"/>
      <c r="K1040" s="37"/>
      <c r="L1040" s="40"/>
      <c r="M1040" s="203"/>
      <c r="N1040" s="204"/>
      <c r="O1040" s="72"/>
      <c r="P1040" s="72"/>
      <c r="Q1040" s="72"/>
      <c r="R1040" s="72"/>
      <c r="S1040" s="72"/>
      <c r="T1040" s="73"/>
      <c r="U1040" s="35"/>
      <c r="V1040" s="35"/>
      <c r="W1040" s="35"/>
      <c r="X1040" s="35"/>
      <c r="Y1040" s="35"/>
      <c r="Z1040" s="35"/>
      <c r="AA1040" s="35"/>
      <c r="AB1040" s="35"/>
      <c r="AC1040" s="35"/>
      <c r="AD1040" s="35"/>
      <c r="AE1040" s="35"/>
      <c r="AT1040" s="18" t="s">
        <v>154</v>
      </c>
      <c r="AU1040" s="18" t="s">
        <v>83</v>
      </c>
    </row>
    <row r="1041" spans="1:65" s="2" customFormat="1" ht="11.25">
      <c r="A1041" s="35"/>
      <c r="B1041" s="36"/>
      <c r="C1041" s="37"/>
      <c r="D1041" s="205" t="s">
        <v>155</v>
      </c>
      <c r="E1041" s="37"/>
      <c r="F1041" s="206" t="s">
        <v>1669</v>
      </c>
      <c r="G1041" s="37"/>
      <c r="H1041" s="37"/>
      <c r="I1041" s="202"/>
      <c r="J1041" s="37"/>
      <c r="K1041" s="37"/>
      <c r="L1041" s="40"/>
      <c r="M1041" s="203"/>
      <c r="N1041" s="204"/>
      <c r="O1041" s="72"/>
      <c r="P1041" s="72"/>
      <c r="Q1041" s="72"/>
      <c r="R1041" s="72"/>
      <c r="S1041" s="72"/>
      <c r="T1041" s="73"/>
      <c r="U1041" s="35"/>
      <c r="V1041" s="35"/>
      <c r="W1041" s="35"/>
      <c r="X1041" s="35"/>
      <c r="Y1041" s="35"/>
      <c r="Z1041" s="35"/>
      <c r="AA1041" s="35"/>
      <c r="AB1041" s="35"/>
      <c r="AC1041" s="35"/>
      <c r="AD1041" s="35"/>
      <c r="AE1041" s="35"/>
      <c r="AT1041" s="18" t="s">
        <v>155</v>
      </c>
      <c r="AU1041" s="18" t="s">
        <v>83</v>
      </c>
    </row>
    <row r="1042" spans="1:65" s="2" customFormat="1" ht="24.2" customHeight="1">
      <c r="A1042" s="35"/>
      <c r="B1042" s="36"/>
      <c r="C1042" s="187" t="s">
        <v>1084</v>
      </c>
      <c r="D1042" s="187" t="s">
        <v>148</v>
      </c>
      <c r="E1042" s="188" t="s">
        <v>1670</v>
      </c>
      <c r="F1042" s="189" t="s">
        <v>1671</v>
      </c>
      <c r="G1042" s="190" t="s">
        <v>170</v>
      </c>
      <c r="H1042" s="191">
        <v>26.03</v>
      </c>
      <c r="I1042" s="192"/>
      <c r="J1042" s="193">
        <f>ROUND(I1042*H1042,2)</f>
        <v>0</v>
      </c>
      <c r="K1042" s="189" t="s">
        <v>152</v>
      </c>
      <c r="L1042" s="40"/>
      <c r="M1042" s="194" t="s">
        <v>1</v>
      </c>
      <c r="N1042" s="195" t="s">
        <v>38</v>
      </c>
      <c r="O1042" s="72"/>
      <c r="P1042" s="196">
        <f>O1042*H1042</f>
        <v>0</v>
      </c>
      <c r="Q1042" s="196">
        <v>0</v>
      </c>
      <c r="R1042" s="196">
        <f>Q1042*H1042</f>
        <v>0</v>
      </c>
      <c r="S1042" s="196">
        <v>0</v>
      </c>
      <c r="T1042" s="197">
        <f>S1042*H1042</f>
        <v>0</v>
      </c>
      <c r="U1042" s="35"/>
      <c r="V1042" s="35"/>
      <c r="W1042" s="35"/>
      <c r="X1042" s="35"/>
      <c r="Y1042" s="35"/>
      <c r="Z1042" s="35"/>
      <c r="AA1042" s="35"/>
      <c r="AB1042" s="35"/>
      <c r="AC1042" s="35"/>
      <c r="AD1042" s="35"/>
      <c r="AE1042" s="35"/>
      <c r="AR1042" s="198" t="s">
        <v>199</v>
      </c>
      <c r="AT1042" s="198" t="s">
        <v>148</v>
      </c>
      <c r="AU1042" s="198" t="s">
        <v>83</v>
      </c>
      <c r="AY1042" s="18" t="s">
        <v>146</v>
      </c>
      <c r="BE1042" s="199">
        <f>IF(N1042="základní",J1042,0)</f>
        <v>0</v>
      </c>
      <c r="BF1042" s="199">
        <f>IF(N1042="snížená",J1042,0)</f>
        <v>0</v>
      </c>
      <c r="BG1042" s="199">
        <f>IF(N1042="zákl. přenesená",J1042,0)</f>
        <v>0</v>
      </c>
      <c r="BH1042" s="199">
        <f>IF(N1042="sníž. přenesená",J1042,0)</f>
        <v>0</v>
      </c>
      <c r="BI1042" s="199">
        <f>IF(N1042="nulová",J1042,0)</f>
        <v>0</v>
      </c>
      <c r="BJ1042" s="18" t="s">
        <v>81</v>
      </c>
      <c r="BK1042" s="199">
        <f>ROUND(I1042*H1042,2)</f>
        <v>0</v>
      </c>
      <c r="BL1042" s="18" t="s">
        <v>199</v>
      </c>
      <c r="BM1042" s="198" t="s">
        <v>1672</v>
      </c>
    </row>
    <row r="1043" spans="1:65" s="2" customFormat="1" ht="11.25">
      <c r="A1043" s="35"/>
      <c r="B1043" s="36"/>
      <c r="C1043" s="37"/>
      <c r="D1043" s="200" t="s">
        <v>154</v>
      </c>
      <c r="E1043" s="37"/>
      <c r="F1043" s="201" t="s">
        <v>1671</v>
      </c>
      <c r="G1043" s="37"/>
      <c r="H1043" s="37"/>
      <c r="I1043" s="202"/>
      <c r="J1043" s="37"/>
      <c r="K1043" s="37"/>
      <c r="L1043" s="40"/>
      <c r="M1043" s="203"/>
      <c r="N1043" s="204"/>
      <c r="O1043" s="72"/>
      <c r="P1043" s="72"/>
      <c r="Q1043" s="72"/>
      <c r="R1043" s="72"/>
      <c r="S1043" s="72"/>
      <c r="T1043" s="73"/>
      <c r="U1043" s="35"/>
      <c r="V1043" s="35"/>
      <c r="W1043" s="35"/>
      <c r="X1043" s="35"/>
      <c r="Y1043" s="35"/>
      <c r="Z1043" s="35"/>
      <c r="AA1043" s="35"/>
      <c r="AB1043" s="35"/>
      <c r="AC1043" s="35"/>
      <c r="AD1043" s="35"/>
      <c r="AE1043" s="35"/>
      <c r="AT1043" s="18" t="s">
        <v>154</v>
      </c>
      <c r="AU1043" s="18" t="s">
        <v>83</v>
      </c>
    </row>
    <row r="1044" spans="1:65" s="2" customFormat="1" ht="11.25">
      <c r="A1044" s="35"/>
      <c r="B1044" s="36"/>
      <c r="C1044" s="37"/>
      <c r="D1044" s="205" t="s">
        <v>155</v>
      </c>
      <c r="E1044" s="37"/>
      <c r="F1044" s="206" t="s">
        <v>1673</v>
      </c>
      <c r="G1044" s="37"/>
      <c r="H1044" s="37"/>
      <c r="I1044" s="202"/>
      <c r="J1044" s="37"/>
      <c r="K1044" s="37"/>
      <c r="L1044" s="40"/>
      <c r="M1044" s="203"/>
      <c r="N1044" s="204"/>
      <c r="O1044" s="72"/>
      <c r="P1044" s="72"/>
      <c r="Q1044" s="72"/>
      <c r="R1044" s="72"/>
      <c r="S1044" s="72"/>
      <c r="T1044" s="73"/>
      <c r="U1044" s="35"/>
      <c r="V1044" s="35"/>
      <c r="W1044" s="35"/>
      <c r="X1044" s="35"/>
      <c r="Y1044" s="35"/>
      <c r="Z1044" s="35"/>
      <c r="AA1044" s="35"/>
      <c r="AB1044" s="35"/>
      <c r="AC1044" s="35"/>
      <c r="AD1044" s="35"/>
      <c r="AE1044" s="35"/>
      <c r="AT1044" s="18" t="s">
        <v>155</v>
      </c>
      <c r="AU1044" s="18" t="s">
        <v>83</v>
      </c>
    </row>
    <row r="1045" spans="1:65" s="2" customFormat="1" ht="33" customHeight="1">
      <c r="A1045" s="35"/>
      <c r="B1045" s="36"/>
      <c r="C1045" s="187" t="s">
        <v>1674</v>
      </c>
      <c r="D1045" s="187" t="s">
        <v>148</v>
      </c>
      <c r="E1045" s="188" t="s">
        <v>1675</v>
      </c>
      <c r="F1045" s="189" t="s">
        <v>1676</v>
      </c>
      <c r="G1045" s="190" t="s">
        <v>170</v>
      </c>
      <c r="H1045" s="191">
        <v>111.64100000000001</v>
      </c>
      <c r="I1045" s="192"/>
      <c r="J1045" s="193">
        <f>ROUND(I1045*H1045,2)</f>
        <v>0</v>
      </c>
      <c r="K1045" s="189" t="s">
        <v>152</v>
      </c>
      <c r="L1045" s="40"/>
      <c r="M1045" s="194" t="s">
        <v>1</v>
      </c>
      <c r="N1045" s="195" t="s">
        <v>38</v>
      </c>
      <c r="O1045" s="72"/>
      <c r="P1045" s="196">
        <f>O1045*H1045</f>
        <v>0</v>
      </c>
      <c r="Q1045" s="196">
        <v>0</v>
      </c>
      <c r="R1045" s="196">
        <f>Q1045*H1045</f>
        <v>0</v>
      </c>
      <c r="S1045" s="196">
        <v>0</v>
      </c>
      <c r="T1045" s="197">
        <f>S1045*H1045</f>
        <v>0</v>
      </c>
      <c r="U1045" s="35"/>
      <c r="V1045" s="35"/>
      <c r="W1045" s="35"/>
      <c r="X1045" s="35"/>
      <c r="Y1045" s="35"/>
      <c r="Z1045" s="35"/>
      <c r="AA1045" s="35"/>
      <c r="AB1045" s="35"/>
      <c r="AC1045" s="35"/>
      <c r="AD1045" s="35"/>
      <c r="AE1045" s="35"/>
      <c r="AR1045" s="198" t="s">
        <v>199</v>
      </c>
      <c r="AT1045" s="198" t="s">
        <v>148</v>
      </c>
      <c r="AU1045" s="198" t="s">
        <v>83</v>
      </c>
      <c r="AY1045" s="18" t="s">
        <v>146</v>
      </c>
      <c r="BE1045" s="199">
        <f>IF(N1045="základní",J1045,0)</f>
        <v>0</v>
      </c>
      <c r="BF1045" s="199">
        <f>IF(N1045="snížená",J1045,0)</f>
        <v>0</v>
      </c>
      <c r="BG1045" s="199">
        <f>IF(N1045="zákl. přenesená",J1045,0)</f>
        <v>0</v>
      </c>
      <c r="BH1045" s="199">
        <f>IF(N1045="sníž. přenesená",J1045,0)</f>
        <v>0</v>
      </c>
      <c r="BI1045" s="199">
        <f>IF(N1045="nulová",J1045,0)</f>
        <v>0</v>
      </c>
      <c r="BJ1045" s="18" t="s">
        <v>81</v>
      </c>
      <c r="BK1045" s="199">
        <f>ROUND(I1045*H1045,2)</f>
        <v>0</v>
      </c>
      <c r="BL1045" s="18" t="s">
        <v>199</v>
      </c>
      <c r="BM1045" s="198" t="s">
        <v>1677</v>
      </c>
    </row>
    <row r="1046" spans="1:65" s="2" customFormat="1" ht="19.5">
      <c r="A1046" s="35"/>
      <c r="B1046" s="36"/>
      <c r="C1046" s="37"/>
      <c r="D1046" s="200" t="s">
        <v>154</v>
      </c>
      <c r="E1046" s="37"/>
      <c r="F1046" s="201" t="s">
        <v>1676</v>
      </c>
      <c r="G1046" s="37"/>
      <c r="H1046" s="37"/>
      <c r="I1046" s="202"/>
      <c r="J1046" s="37"/>
      <c r="K1046" s="37"/>
      <c r="L1046" s="40"/>
      <c r="M1046" s="203"/>
      <c r="N1046" s="204"/>
      <c r="O1046" s="72"/>
      <c r="P1046" s="72"/>
      <c r="Q1046" s="72"/>
      <c r="R1046" s="72"/>
      <c r="S1046" s="72"/>
      <c r="T1046" s="73"/>
      <c r="U1046" s="35"/>
      <c r="V1046" s="35"/>
      <c r="W1046" s="35"/>
      <c r="X1046" s="35"/>
      <c r="Y1046" s="35"/>
      <c r="Z1046" s="35"/>
      <c r="AA1046" s="35"/>
      <c r="AB1046" s="35"/>
      <c r="AC1046" s="35"/>
      <c r="AD1046" s="35"/>
      <c r="AE1046" s="35"/>
      <c r="AT1046" s="18" t="s">
        <v>154</v>
      </c>
      <c r="AU1046" s="18" t="s">
        <v>83</v>
      </c>
    </row>
    <row r="1047" spans="1:65" s="2" customFormat="1" ht="11.25">
      <c r="A1047" s="35"/>
      <c r="B1047" s="36"/>
      <c r="C1047" s="37"/>
      <c r="D1047" s="205" t="s">
        <v>155</v>
      </c>
      <c r="E1047" s="37"/>
      <c r="F1047" s="206" t="s">
        <v>1678</v>
      </c>
      <c r="G1047" s="37"/>
      <c r="H1047" s="37"/>
      <c r="I1047" s="202"/>
      <c r="J1047" s="37"/>
      <c r="K1047" s="37"/>
      <c r="L1047" s="40"/>
      <c r="M1047" s="254"/>
      <c r="N1047" s="255"/>
      <c r="O1047" s="256"/>
      <c r="P1047" s="256"/>
      <c r="Q1047" s="256"/>
      <c r="R1047" s="256"/>
      <c r="S1047" s="256"/>
      <c r="T1047" s="257"/>
      <c r="U1047" s="35"/>
      <c r="V1047" s="35"/>
      <c r="W1047" s="35"/>
      <c r="X1047" s="35"/>
      <c r="Y1047" s="35"/>
      <c r="Z1047" s="35"/>
      <c r="AA1047" s="35"/>
      <c r="AB1047" s="35"/>
      <c r="AC1047" s="35"/>
      <c r="AD1047" s="35"/>
      <c r="AE1047" s="35"/>
      <c r="AT1047" s="18" t="s">
        <v>155</v>
      </c>
      <c r="AU1047" s="18" t="s">
        <v>83</v>
      </c>
    </row>
    <row r="1048" spans="1:65" s="2" customFormat="1" ht="6.95" customHeight="1">
      <c r="A1048" s="35"/>
      <c r="B1048" s="55"/>
      <c r="C1048" s="56"/>
      <c r="D1048" s="56"/>
      <c r="E1048" s="56"/>
      <c r="F1048" s="56"/>
      <c r="G1048" s="56"/>
      <c r="H1048" s="56"/>
      <c r="I1048" s="56"/>
      <c r="J1048" s="56"/>
      <c r="K1048" s="56"/>
      <c r="L1048" s="40"/>
      <c r="M1048" s="35"/>
      <c r="O1048" s="35"/>
      <c r="P1048" s="35"/>
      <c r="Q1048" s="35"/>
      <c r="R1048" s="35"/>
      <c r="S1048" s="35"/>
      <c r="T1048" s="35"/>
      <c r="U1048" s="35"/>
      <c r="V1048" s="35"/>
      <c r="W1048" s="35"/>
      <c r="X1048" s="35"/>
      <c r="Y1048" s="35"/>
      <c r="Z1048" s="35"/>
      <c r="AA1048" s="35"/>
      <c r="AB1048" s="35"/>
      <c r="AC1048" s="35"/>
      <c r="AD1048" s="35"/>
      <c r="AE1048" s="35"/>
    </row>
  </sheetData>
  <sheetProtection algorithmName="SHA-512" hashValue="Kj/uIhwK5Ww4RmlAYCOmJyD71VIdIM7YBzLa1cjXk68E66xdz2+eNhlCGn4JLhZro73LRfvWMUAS4GX7p5zjJA==" saltValue="p06ZiHbL+sA5CvDeGex4HxeivfNRV7lddnqY7fSI2NkV3aWEzgLLwaiRvM2lw+bWrvuQKYs6yNgkL2BeFzEQTQ==" spinCount="100000" sheet="1" objects="1" scenarios="1" formatColumns="0" formatRows="0" autoFilter="0"/>
  <autoFilter ref="C142:K1047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hyperlinks>
    <hyperlink ref="F148" r:id="rId1"/>
    <hyperlink ref="F154" r:id="rId2"/>
    <hyperlink ref="F157" r:id="rId3"/>
    <hyperlink ref="F160" r:id="rId4"/>
    <hyperlink ref="F163" r:id="rId5"/>
    <hyperlink ref="F166" r:id="rId6"/>
    <hyperlink ref="F169" r:id="rId7"/>
    <hyperlink ref="F172" r:id="rId8"/>
    <hyperlink ref="F178" r:id="rId9"/>
    <hyperlink ref="F184" r:id="rId10"/>
    <hyperlink ref="F189" r:id="rId11"/>
    <hyperlink ref="F196" r:id="rId12"/>
    <hyperlink ref="F203" r:id="rId13"/>
    <hyperlink ref="F207" r:id="rId14"/>
    <hyperlink ref="F212" r:id="rId15"/>
    <hyperlink ref="F220" r:id="rId16"/>
    <hyperlink ref="F226" r:id="rId17"/>
    <hyperlink ref="F232" r:id="rId18"/>
    <hyperlink ref="F238" r:id="rId19"/>
    <hyperlink ref="F241" r:id="rId20"/>
    <hyperlink ref="F244" r:id="rId21"/>
    <hyperlink ref="F249" r:id="rId22"/>
    <hyperlink ref="F252" r:id="rId23"/>
    <hyperlink ref="F255" r:id="rId24"/>
    <hyperlink ref="F260" r:id="rId25"/>
    <hyperlink ref="F266" r:id="rId26"/>
    <hyperlink ref="F271" r:id="rId27"/>
    <hyperlink ref="F276" r:id="rId28"/>
    <hyperlink ref="F282" r:id="rId29"/>
    <hyperlink ref="F285" r:id="rId30"/>
    <hyperlink ref="F288" r:id="rId31"/>
    <hyperlink ref="F291" r:id="rId32"/>
    <hyperlink ref="F296" r:id="rId33"/>
    <hyperlink ref="F302" r:id="rId34"/>
    <hyperlink ref="F307" r:id="rId35"/>
    <hyperlink ref="F312" r:id="rId36"/>
    <hyperlink ref="F320" r:id="rId37"/>
    <hyperlink ref="F326" r:id="rId38"/>
    <hyperlink ref="F332" r:id="rId39"/>
    <hyperlink ref="F338" r:id="rId40"/>
    <hyperlink ref="F345" r:id="rId41"/>
    <hyperlink ref="F352" r:id="rId42"/>
    <hyperlink ref="F355" r:id="rId43"/>
    <hyperlink ref="F358" r:id="rId44"/>
    <hyperlink ref="F361" r:id="rId45"/>
    <hyperlink ref="F364" r:id="rId46"/>
    <hyperlink ref="F369" r:id="rId47"/>
    <hyperlink ref="F372" r:id="rId48"/>
    <hyperlink ref="F376" r:id="rId49"/>
    <hyperlink ref="F381" r:id="rId50"/>
    <hyperlink ref="F390" r:id="rId51"/>
    <hyperlink ref="F393" r:id="rId52"/>
    <hyperlink ref="F401" r:id="rId53"/>
    <hyperlink ref="F409" r:id="rId54"/>
    <hyperlink ref="F420" r:id="rId55"/>
    <hyperlink ref="F423" r:id="rId56"/>
    <hyperlink ref="F426" r:id="rId57"/>
    <hyperlink ref="F436" r:id="rId58"/>
    <hyperlink ref="F442" r:id="rId59"/>
    <hyperlink ref="F445" r:id="rId60"/>
    <hyperlink ref="F453" r:id="rId61"/>
    <hyperlink ref="F463" r:id="rId62"/>
    <hyperlink ref="F466" r:id="rId63"/>
    <hyperlink ref="F469" r:id="rId64"/>
    <hyperlink ref="F472" r:id="rId65"/>
    <hyperlink ref="F475" r:id="rId66"/>
    <hyperlink ref="F478" r:id="rId67"/>
    <hyperlink ref="F482" r:id="rId68"/>
    <hyperlink ref="F485" r:id="rId69"/>
    <hyperlink ref="F500" r:id="rId70"/>
    <hyperlink ref="F503" r:id="rId71"/>
    <hyperlink ref="F506" r:id="rId72"/>
    <hyperlink ref="F509" r:id="rId73"/>
    <hyperlink ref="F512" r:id="rId74"/>
    <hyperlink ref="F515" r:id="rId75"/>
    <hyperlink ref="F521" r:id="rId76"/>
    <hyperlink ref="F526" r:id="rId77"/>
    <hyperlink ref="F532" r:id="rId78"/>
    <hyperlink ref="F535" r:id="rId79"/>
    <hyperlink ref="F538" r:id="rId80"/>
    <hyperlink ref="F542" r:id="rId81"/>
    <hyperlink ref="F545" r:id="rId82"/>
    <hyperlink ref="F548" r:id="rId83"/>
    <hyperlink ref="F557" r:id="rId84"/>
    <hyperlink ref="F560" r:id="rId85"/>
    <hyperlink ref="F563" r:id="rId86"/>
    <hyperlink ref="F566" r:id="rId87"/>
    <hyperlink ref="F611" r:id="rId88"/>
    <hyperlink ref="F614" r:id="rId89"/>
    <hyperlink ref="F617" r:id="rId90"/>
    <hyperlink ref="F620" r:id="rId91"/>
    <hyperlink ref="F623" r:id="rId92"/>
    <hyperlink ref="F626" r:id="rId93"/>
    <hyperlink ref="F631" r:id="rId94"/>
    <hyperlink ref="F638" r:id="rId95"/>
    <hyperlink ref="F641" r:id="rId96"/>
    <hyperlink ref="F644" r:id="rId97"/>
    <hyperlink ref="F647" r:id="rId98"/>
    <hyperlink ref="F651" r:id="rId99"/>
    <hyperlink ref="F654" r:id="rId100"/>
    <hyperlink ref="F657" r:id="rId101"/>
    <hyperlink ref="F660" r:id="rId102"/>
    <hyperlink ref="F664" r:id="rId103"/>
    <hyperlink ref="F669" r:id="rId104"/>
    <hyperlink ref="F672" r:id="rId105"/>
    <hyperlink ref="F675" r:id="rId106"/>
    <hyperlink ref="F678" r:id="rId107"/>
    <hyperlink ref="F682" r:id="rId108"/>
    <hyperlink ref="F685" r:id="rId109"/>
    <hyperlink ref="F688" r:id="rId110"/>
    <hyperlink ref="F691" r:id="rId111"/>
    <hyperlink ref="F694" r:id="rId112"/>
    <hyperlink ref="F697" r:id="rId113"/>
    <hyperlink ref="F700" r:id="rId114"/>
    <hyperlink ref="F703" r:id="rId115"/>
    <hyperlink ref="F706" r:id="rId116"/>
    <hyperlink ref="F710" r:id="rId117"/>
    <hyperlink ref="F713" r:id="rId118"/>
    <hyperlink ref="F716" r:id="rId119"/>
    <hyperlink ref="F719" r:id="rId120"/>
    <hyperlink ref="F724" r:id="rId121"/>
    <hyperlink ref="F728" r:id="rId122"/>
    <hyperlink ref="F731" r:id="rId123"/>
    <hyperlink ref="F736" r:id="rId124"/>
    <hyperlink ref="F741" r:id="rId125"/>
    <hyperlink ref="F746" r:id="rId126"/>
    <hyperlink ref="F757" r:id="rId127"/>
    <hyperlink ref="F768" r:id="rId128"/>
    <hyperlink ref="F778" r:id="rId129"/>
    <hyperlink ref="F781" r:id="rId130"/>
    <hyperlink ref="F784" r:id="rId131"/>
    <hyperlink ref="F789" r:id="rId132"/>
    <hyperlink ref="F794" r:id="rId133"/>
    <hyperlink ref="F799" r:id="rId134"/>
    <hyperlink ref="F802" r:id="rId135"/>
    <hyperlink ref="F805" r:id="rId136"/>
    <hyperlink ref="F808" r:id="rId137"/>
    <hyperlink ref="F820" r:id="rId138"/>
    <hyperlink ref="F824" r:id="rId139"/>
    <hyperlink ref="F832" r:id="rId140"/>
    <hyperlink ref="F837" r:id="rId141"/>
    <hyperlink ref="F842" r:id="rId142"/>
    <hyperlink ref="F847" r:id="rId143"/>
    <hyperlink ref="F852" r:id="rId144"/>
    <hyperlink ref="F857" r:id="rId145"/>
    <hyperlink ref="F860" r:id="rId146"/>
    <hyperlink ref="F870" r:id="rId147"/>
    <hyperlink ref="F873" r:id="rId148"/>
    <hyperlink ref="F879" r:id="rId149"/>
    <hyperlink ref="F883" r:id="rId150"/>
    <hyperlink ref="F886" r:id="rId151"/>
    <hyperlink ref="F893" r:id="rId152"/>
    <hyperlink ref="F898" r:id="rId153"/>
    <hyperlink ref="F903" r:id="rId154"/>
    <hyperlink ref="F910" r:id="rId155"/>
    <hyperlink ref="F915" r:id="rId156"/>
    <hyperlink ref="F918" r:id="rId157"/>
    <hyperlink ref="F925" r:id="rId158"/>
    <hyperlink ref="F929" r:id="rId159"/>
    <hyperlink ref="F932" r:id="rId160"/>
    <hyperlink ref="F935" r:id="rId161"/>
    <hyperlink ref="F938" r:id="rId162"/>
    <hyperlink ref="F947" r:id="rId163"/>
    <hyperlink ref="F952" r:id="rId164"/>
    <hyperlink ref="F959" r:id="rId165"/>
    <hyperlink ref="F963" r:id="rId166"/>
    <hyperlink ref="F968" r:id="rId167"/>
    <hyperlink ref="F971" r:id="rId168"/>
    <hyperlink ref="F974" r:id="rId169"/>
    <hyperlink ref="F979" r:id="rId170"/>
    <hyperlink ref="F986" r:id="rId171"/>
    <hyperlink ref="F989" r:id="rId172"/>
    <hyperlink ref="F992" r:id="rId173"/>
    <hyperlink ref="F997" r:id="rId174"/>
    <hyperlink ref="F1002" r:id="rId175"/>
    <hyperlink ref="F1005" r:id="rId176"/>
    <hyperlink ref="F1008" r:id="rId177"/>
    <hyperlink ref="F1012" r:id="rId178"/>
    <hyperlink ref="F1017" r:id="rId179"/>
    <hyperlink ref="F1020" r:id="rId180"/>
    <hyperlink ref="F1023" r:id="rId181"/>
    <hyperlink ref="F1026" r:id="rId182"/>
    <hyperlink ref="F1030" r:id="rId183"/>
    <hyperlink ref="F1036" r:id="rId184"/>
    <hyperlink ref="F1041" r:id="rId185"/>
    <hyperlink ref="F1044" r:id="rId186"/>
    <hyperlink ref="F1047" r:id="rId18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8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92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5" customHeight="1">
      <c r="B4" s="21"/>
      <c r="D4" s="111" t="s">
        <v>111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0" t="str">
        <f>'Rekapitulace stavby'!K6</f>
        <v>01 - Opočno pod Orlickými horami ON - SA část oprava - PD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13" t="s">
        <v>112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1679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18. 10. 2022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37</v>
      </c>
      <c r="E33" s="113" t="s">
        <v>38</v>
      </c>
      <c r="F33" s="124">
        <f>ROUND((SUM(BE125:BE257)),  2)</f>
        <v>0</v>
      </c>
      <c r="G33" s="35"/>
      <c r="H33" s="35"/>
      <c r="I33" s="125">
        <v>0.21</v>
      </c>
      <c r="J33" s="124">
        <f>ROUND(((SUM(BE125:BE257))*I33),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39</v>
      </c>
      <c r="F34" s="124">
        <f>ROUND((SUM(BF125:BF257)),  2)</f>
        <v>0</v>
      </c>
      <c r="G34" s="35"/>
      <c r="H34" s="35"/>
      <c r="I34" s="125">
        <v>0.15</v>
      </c>
      <c r="J34" s="124">
        <f>ROUND(((SUM(BF125:BF257))*I34),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40</v>
      </c>
      <c r="F35" s="124">
        <f>ROUND((SUM(BG125:BG257)),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41</v>
      </c>
      <c r="F36" s="124">
        <f>ROUND((SUM(BH125:BH257)),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42</v>
      </c>
      <c r="F37" s="124">
        <f>ROUND((SUM(BI125:BI257)),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01 - Opočno pod Orlickými horami ON - SA část oprava - PD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3" t="str">
        <f>E9</f>
        <v>SO 02.2 - Oprava čekárny ...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18. 10. 2022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115</v>
      </c>
      <c r="D94" s="145"/>
      <c r="E94" s="145"/>
      <c r="F94" s="145"/>
      <c r="G94" s="145"/>
      <c r="H94" s="145"/>
      <c r="I94" s="145"/>
      <c r="J94" s="146" t="s">
        <v>116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117</v>
      </c>
      <c r="D96" s="37"/>
      <c r="E96" s="37"/>
      <c r="F96" s="37"/>
      <c r="G96" s="37"/>
      <c r="H96" s="37"/>
      <c r="I96" s="37"/>
      <c r="J96" s="85">
        <f>J125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5" customHeight="1">
      <c r="B97" s="148"/>
      <c r="C97" s="149"/>
      <c r="D97" s="150" t="s">
        <v>119</v>
      </c>
      <c r="E97" s="151"/>
      <c r="F97" s="151"/>
      <c r="G97" s="151"/>
      <c r="H97" s="151"/>
      <c r="I97" s="151"/>
      <c r="J97" s="152">
        <f>J126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524</v>
      </c>
      <c r="E98" s="157"/>
      <c r="F98" s="157"/>
      <c r="G98" s="157"/>
      <c r="H98" s="157"/>
      <c r="I98" s="157"/>
      <c r="J98" s="158">
        <f>J127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121</v>
      </c>
      <c r="E99" s="157"/>
      <c r="F99" s="157"/>
      <c r="G99" s="157"/>
      <c r="H99" s="157"/>
      <c r="I99" s="157"/>
      <c r="J99" s="158">
        <f>J134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123</v>
      </c>
      <c r="E100" s="157"/>
      <c r="F100" s="157"/>
      <c r="G100" s="157"/>
      <c r="H100" s="157"/>
      <c r="I100" s="157"/>
      <c r="J100" s="158">
        <f>J147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401</v>
      </c>
      <c r="E101" s="157"/>
      <c r="F101" s="157"/>
      <c r="G101" s="157"/>
      <c r="H101" s="157"/>
      <c r="I101" s="157"/>
      <c r="J101" s="158">
        <f>J160</f>
        <v>0</v>
      </c>
      <c r="K101" s="155"/>
      <c r="L101" s="159"/>
    </row>
    <row r="102" spans="1:31" s="9" customFormat="1" ht="24.95" customHeight="1">
      <c r="B102" s="148"/>
      <c r="C102" s="149"/>
      <c r="D102" s="150" t="s">
        <v>124</v>
      </c>
      <c r="E102" s="151"/>
      <c r="F102" s="151"/>
      <c r="G102" s="151"/>
      <c r="H102" s="151"/>
      <c r="I102" s="151"/>
      <c r="J102" s="152">
        <f>J164</f>
        <v>0</v>
      </c>
      <c r="K102" s="149"/>
      <c r="L102" s="153"/>
    </row>
    <row r="103" spans="1:31" s="10" customFormat="1" ht="19.899999999999999" customHeight="1">
      <c r="B103" s="154"/>
      <c r="C103" s="155"/>
      <c r="D103" s="156" t="s">
        <v>127</v>
      </c>
      <c r="E103" s="157"/>
      <c r="F103" s="157"/>
      <c r="G103" s="157"/>
      <c r="H103" s="157"/>
      <c r="I103" s="157"/>
      <c r="J103" s="158">
        <f>J165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539</v>
      </c>
      <c r="E104" s="157"/>
      <c r="F104" s="157"/>
      <c r="G104" s="157"/>
      <c r="H104" s="157"/>
      <c r="I104" s="157"/>
      <c r="J104" s="158">
        <f>J182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540</v>
      </c>
      <c r="E105" s="157"/>
      <c r="F105" s="157"/>
      <c r="G105" s="157"/>
      <c r="H105" s="157"/>
      <c r="I105" s="157"/>
      <c r="J105" s="158">
        <f>J225</f>
        <v>0</v>
      </c>
      <c r="K105" s="155"/>
      <c r="L105" s="159"/>
    </row>
    <row r="106" spans="1:31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31" s="2" customFormat="1" ht="6.95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4.95" customHeight="1">
      <c r="A112" s="35"/>
      <c r="B112" s="36"/>
      <c r="C112" s="24" t="s">
        <v>131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17" t="str">
        <f>E7</f>
        <v>01 - Opočno pod Orlickými horami ON - SA část oprava - PD</v>
      </c>
      <c r="F115" s="318"/>
      <c r="G115" s="318"/>
      <c r="H115" s="318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112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273" t="str">
        <f>E9</f>
        <v>SO 02.2 - Oprava čekárny ...</v>
      </c>
      <c r="F117" s="319"/>
      <c r="G117" s="319"/>
      <c r="H117" s="319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20</v>
      </c>
      <c r="D119" s="37"/>
      <c r="E119" s="37"/>
      <c r="F119" s="28" t="str">
        <f>F12</f>
        <v xml:space="preserve"> </v>
      </c>
      <c r="G119" s="37"/>
      <c r="H119" s="37"/>
      <c r="I119" s="30" t="s">
        <v>22</v>
      </c>
      <c r="J119" s="67" t="str">
        <f>IF(J12="","",J12)</f>
        <v>18. 10. 2022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24</v>
      </c>
      <c r="D121" s="37"/>
      <c r="E121" s="37"/>
      <c r="F121" s="28" t="str">
        <f>E15</f>
        <v xml:space="preserve"> </v>
      </c>
      <c r="G121" s="37"/>
      <c r="H121" s="37"/>
      <c r="I121" s="30" t="s">
        <v>29</v>
      </c>
      <c r="J121" s="33" t="str">
        <f>E21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2" customHeight="1">
      <c r="A122" s="35"/>
      <c r="B122" s="36"/>
      <c r="C122" s="30" t="s">
        <v>27</v>
      </c>
      <c r="D122" s="37"/>
      <c r="E122" s="37"/>
      <c r="F122" s="28" t="str">
        <f>IF(E18="","",E18)</f>
        <v>Vyplň údaj</v>
      </c>
      <c r="G122" s="37"/>
      <c r="H122" s="37"/>
      <c r="I122" s="30" t="s">
        <v>31</v>
      </c>
      <c r="J122" s="33" t="str">
        <f>E24</f>
        <v xml:space="preserve"> 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60"/>
      <c r="B124" s="161"/>
      <c r="C124" s="162" t="s">
        <v>132</v>
      </c>
      <c r="D124" s="163" t="s">
        <v>58</v>
      </c>
      <c r="E124" s="163" t="s">
        <v>54</v>
      </c>
      <c r="F124" s="163" t="s">
        <v>55</v>
      </c>
      <c r="G124" s="163" t="s">
        <v>133</v>
      </c>
      <c r="H124" s="163" t="s">
        <v>134</v>
      </c>
      <c r="I124" s="163" t="s">
        <v>135</v>
      </c>
      <c r="J124" s="163" t="s">
        <v>116</v>
      </c>
      <c r="K124" s="164" t="s">
        <v>136</v>
      </c>
      <c r="L124" s="165"/>
      <c r="M124" s="76" t="s">
        <v>1</v>
      </c>
      <c r="N124" s="77" t="s">
        <v>37</v>
      </c>
      <c r="O124" s="77" t="s">
        <v>137</v>
      </c>
      <c r="P124" s="77" t="s">
        <v>138</v>
      </c>
      <c r="Q124" s="77" t="s">
        <v>139</v>
      </c>
      <c r="R124" s="77" t="s">
        <v>140</v>
      </c>
      <c r="S124" s="77" t="s">
        <v>141</v>
      </c>
      <c r="T124" s="78" t="s">
        <v>142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pans="1:65" s="2" customFormat="1" ht="22.9" customHeight="1">
      <c r="A125" s="35"/>
      <c r="B125" s="36"/>
      <c r="C125" s="83" t="s">
        <v>143</v>
      </c>
      <c r="D125" s="37"/>
      <c r="E125" s="37"/>
      <c r="F125" s="37"/>
      <c r="G125" s="37"/>
      <c r="H125" s="37"/>
      <c r="I125" s="37"/>
      <c r="J125" s="166">
        <f>BK125</f>
        <v>0</v>
      </c>
      <c r="K125" s="37"/>
      <c r="L125" s="40"/>
      <c r="M125" s="79"/>
      <c r="N125" s="167"/>
      <c r="O125" s="80"/>
      <c r="P125" s="168">
        <f>P126+P164</f>
        <v>0</v>
      </c>
      <c r="Q125" s="80"/>
      <c r="R125" s="168">
        <f>R126+R164</f>
        <v>0</v>
      </c>
      <c r="S125" s="80"/>
      <c r="T125" s="169">
        <f>T126+T164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72</v>
      </c>
      <c r="AU125" s="18" t="s">
        <v>118</v>
      </c>
      <c r="BK125" s="170">
        <f>BK126+BK164</f>
        <v>0</v>
      </c>
    </row>
    <row r="126" spans="1:65" s="12" customFormat="1" ht="25.9" customHeight="1">
      <c r="B126" s="171"/>
      <c r="C126" s="172"/>
      <c r="D126" s="173" t="s">
        <v>72</v>
      </c>
      <c r="E126" s="174" t="s">
        <v>144</v>
      </c>
      <c r="F126" s="174" t="s">
        <v>145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P127+P134+P147+P160</f>
        <v>0</v>
      </c>
      <c r="Q126" s="179"/>
      <c r="R126" s="180">
        <f>R127+R134+R147+R160</f>
        <v>0</v>
      </c>
      <c r="S126" s="179"/>
      <c r="T126" s="181">
        <f>T127+T134+T147+T160</f>
        <v>0</v>
      </c>
      <c r="AR126" s="182" t="s">
        <v>81</v>
      </c>
      <c r="AT126" s="183" t="s">
        <v>72</v>
      </c>
      <c r="AU126" s="183" t="s">
        <v>73</v>
      </c>
      <c r="AY126" s="182" t="s">
        <v>146</v>
      </c>
      <c r="BK126" s="184">
        <f>BK127+BK134+BK147+BK160</f>
        <v>0</v>
      </c>
    </row>
    <row r="127" spans="1:65" s="12" customFormat="1" ht="22.9" customHeight="1">
      <c r="B127" s="171"/>
      <c r="C127" s="172"/>
      <c r="D127" s="173" t="s">
        <v>72</v>
      </c>
      <c r="E127" s="185" t="s">
        <v>171</v>
      </c>
      <c r="F127" s="185" t="s">
        <v>594</v>
      </c>
      <c r="G127" s="172"/>
      <c r="H127" s="172"/>
      <c r="I127" s="175"/>
      <c r="J127" s="186">
        <f>BK127</f>
        <v>0</v>
      </c>
      <c r="K127" s="172"/>
      <c r="L127" s="177"/>
      <c r="M127" s="178"/>
      <c r="N127" s="179"/>
      <c r="O127" s="179"/>
      <c r="P127" s="180">
        <f>SUM(P128:P133)</f>
        <v>0</v>
      </c>
      <c r="Q127" s="179"/>
      <c r="R127" s="180">
        <f>SUM(R128:R133)</f>
        <v>0</v>
      </c>
      <c r="S127" s="179"/>
      <c r="T127" s="181">
        <f>SUM(T128:T133)</f>
        <v>0</v>
      </c>
      <c r="AR127" s="182" t="s">
        <v>81</v>
      </c>
      <c r="AT127" s="183" t="s">
        <v>72</v>
      </c>
      <c r="AU127" s="183" t="s">
        <v>81</v>
      </c>
      <c r="AY127" s="182" t="s">
        <v>146</v>
      </c>
      <c r="BK127" s="184">
        <f>SUM(BK128:BK133)</f>
        <v>0</v>
      </c>
    </row>
    <row r="128" spans="1:65" s="2" customFormat="1" ht="24.2" customHeight="1">
      <c r="A128" s="35"/>
      <c r="B128" s="36"/>
      <c r="C128" s="187" t="s">
        <v>81</v>
      </c>
      <c r="D128" s="187" t="s">
        <v>148</v>
      </c>
      <c r="E128" s="188" t="s">
        <v>1680</v>
      </c>
      <c r="F128" s="189" t="s">
        <v>1681</v>
      </c>
      <c r="G128" s="190" t="s">
        <v>170</v>
      </c>
      <c r="H128" s="191">
        <v>48</v>
      </c>
      <c r="I128" s="192"/>
      <c r="J128" s="193">
        <f>ROUND(I128*H128,2)</f>
        <v>0</v>
      </c>
      <c r="K128" s="189" t="s">
        <v>152</v>
      </c>
      <c r="L128" s="40"/>
      <c r="M128" s="194" t="s">
        <v>1</v>
      </c>
      <c r="N128" s="195" t="s">
        <v>38</v>
      </c>
      <c r="O128" s="7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8" t="s">
        <v>153</v>
      </c>
      <c r="AT128" s="198" t="s">
        <v>148</v>
      </c>
      <c r="AU128" s="198" t="s">
        <v>83</v>
      </c>
      <c r="AY128" s="18" t="s">
        <v>146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81</v>
      </c>
      <c r="BK128" s="199">
        <f>ROUND(I128*H128,2)</f>
        <v>0</v>
      </c>
      <c r="BL128" s="18" t="s">
        <v>153</v>
      </c>
      <c r="BM128" s="198" t="s">
        <v>83</v>
      </c>
    </row>
    <row r="129" spans="1:65" s="2" customFormat="1" ht="19.5">
      <c r="A129" s="35"/>
      <c r="B129" s="36"/>
      <c r="C129" s="37"/>
      <c r="D129" s="200" t="s">
        <v>154</v>
      </c>
      <c r="E129" s="37"/>
      <c r="F129" s="201" t="s">
        <v>1681</v>
      </c>
      <c r="G129" s="37"/>
      <c r="H129" s="37"/>
      <c r="I129" s="202"/>
      <c r="J129" s="37"/>
      <c r="K129" s="37"/>
      <c r="L129" s="40"/>
      <c r="M129" s="203"/>
      <c r="N129" s="204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154</v>
      </c>
      <c r="AU129" s="18" t="s">
        <v>83</v>
      </c>
    </row>
    <row r="130" spans="1:65" s="2" customFormat="1" ht="11.25">
      <c r="A130" s="35"/>
      <c r="B130" s="36"/>
      <c r="C130" s="37"/>
      <c r="D130" s="205" t="s">
        <v>155</v>
      </c>
      <c r="E130" s="37"/>
      <c r="F130" s="206" t="s">
        <v>1682</v>
      </c>
      <c r="G130" s="37"/>
      <c r="H130" s="37"/>
      <c r="I130" s="202"/>
      <c r="J130" s="37"/>
      <c r="K130" s="37"/>
      <c r="L130" s="40"/>
      <c r="M130" s="203"/>
      <c r="N130" s="204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155</v>
      </c>
      <c r="AU130" s="18" t="s">
        <v>83</v>
      </c>
    </row>
    <row r="131" spans="1:65" s="2" customFormat="1" ht="24.2" customHeight="1">
      <c r="A131" s="35"/>
      <c r="B131" s="36"/>
      <c r="C131" s="187" t="s">
        <v>83</v>
      </c>
      <c r="D131" s="187" t="s">
        <v>148</v>
      </c>
      <c r="E131" s="188" t="s">
        <v>1683</v>
      </c>
      <c r="F131" s="189" t="s">
        <v>1684</v>
      </c>
      <c r="G131" s="190" t="s">
        <v>170</v>
      </c>
      <c r="H131" s="191">
        <v>119.154</v>
      </c>
      <c r="I131" s="192"/>
      <c r="J131" s="193">
        <f>ROUND(I131*H131,2)</f>
        <v>0</v>
      </c>
      <c r="K131" s="189" t="s">
        <v>152</v>
      </c>
      <c r="L131" s="40"/>
      <c r="M131" s="194" t="s">
        <v>1</v>
      </c>
      <c r="N131" s="195" t="s">
        <v>38</v>
      </c>
      <c r="O131" s="72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8" t="s">
        <v>153</v>
      </c>
      <c r="AT131" s="198" t="s">
        <v>148</v>
      </c>
      <c r="AU131" s="198" t="s">
        <v>83</v>
      </c>
      <c r="AY131" s="18" t="s">
        <v>146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8" t="s">
        <v>81</v>
      </c>
      <c r="BK131" s="199">
        <f>ROUND(I131*H131,2)</f>
        <v>0</v>
      </c>
      <c r="BL131" s="18" t="s">
        <v>153</v>
      </c>
      <c r="BM131" s="198" t="s">
        <v>153</v>
      </c>
    </row>
    <row r="132" spans="1:65" s="2" customFormat="1" ht="19.5">
      <c r="A132" s="35"/>
      <c r="B132" s="36"/>
      <c r="C132" s="37"/>
      <c r="D132" s="200" t="s">
        <v>154</v>
      </c>
      <c r="E132" s="37"/>
      <c r="F132" s="201" t="s">
        <v>1684</v>
      </c>
      <c r="G132" s="37"/>
      <c r="H132" s="37"/>
      <c r="I132" s="202"/>
      <c r="J132" s="37"/>
      <c r="K132" s="37"/>
      <c r="L132" s="40"/>
      <c r="M132" s="203"/>
      <c r="N132" s="204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154</v>
      </c>
      <c r="AU132" s="18" t="s">
        <v>83</v>
      </c>
    </row>
    <row r="133" spans="1:65" s="2" customFormat="1" ht="11.25">
      <c r="A133" s="35"/>
      <c r="B133" s="36"/>
      <c r="C133" s="37"/>
      <c r="D133" s="205" t="s">
        <v>155</v>
      </c>
      <c r="E133" s="37"/>
      <c r="F133" s="206" t="s">
        <v>1685</v>
      </c>
      <c r="G133" s="37"/>
      <c r="H133" s="37"/>
      <c r="I133" s="202"/>
      <c r="J133" s="37"/>
      <c r="K133" s="37"/>
      <c r="L133" s="40"/>
      <c r="M133" s="203"/>
      <c r="N133" s="204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155</v>
      </c>
      <c r="AU133" s="18" t="s">
        <v>83</v>
      </c>
    </row>
    <row r="134" spans="1:65" s="12" customFormat="1" ht="22.9" customHeight="1">
      <c r="B134" s="171"/>
      <c r="C134" s="172"/>
      <c r="D134" s="173" t="s">
        <v>72</v>
      </c>
      <c r="E134" s="185" t="s">
        <v>188</v>
      </c>
      <c r="F134" s="185" t="s">
        <v>189</v>
      </c>
      <c r="G134" s="172"/>
      <c r="H134" s="172"/>
      <c r="I134" s="175"/>
      <c r="J134" s="186">
        <f>BK134</f>
        <v>0</v>
      </c>
      <c r="K134" s="172"/>
      <c r="L134" s="177"/>
      <c r="M134" s="178"/>
      <c r="N134" s="179"/>
      <c r="O134" s="179"/>
      <c r="P134" s="180">
        <f>SUM(P135:P146)</f>
        <v>0</v>
      </c>
      <c r="Q134" s="179"/>
      <c r="R134" s="180">
        <f>SUM(R135:R146)</f>
        <v>0</v>
      </c>
      <c r="S134" s="179"/>
      <c r="T134" s="181">
        <f>SUM(T135:T146)</f>
        <v>0</v>
      </c>
      <c r="AR134" s="182" t="s">
        <v>81</v>
      </c>
      <c r="AT134" s="183" t="s">
        <v>72</v>
      </c>
      <c r="AU134" s="183" t="s">
        <v>81</v>
      </c>
      <c r="AY134" s="182" t="s">
        <v>146</v>
      </c>
      <c r="BK134" s="184">
        <f>SUM(BK135:BK146)</f>
        <v>0</v>
      </c>
    </row>
    <row r="135" spans="1:65" s="2" customFormat="1" ht="37.9" customHeight="1">
      <c r="A135" s="35"/>
      <c r="B135" s="36"/>
      <c r="C135" s="187" t="s">
        <v>167</v>
      </c>
      <c r="D135" s="187" t="s">
        <v>148</v>
      </c>
      <c r="E135" s="188" t="s">
        <v>660</v>
      </c>
      <c r="F135" s="189" t="s">
        <v>661</v>
      </c>
      <c r="G135" s="190" t="s">
        <v>170</v>
      </c>
      <c r="H135" s="191">
        <v>48</v>
      </c>
      <c r="I135" s="192"/>
      <c r="J135" s="193">
        <f>ROUND(I135*H135,2)</f>
        <v>0</v>
      </c>
      <c r="K135" s="189" t="s">
        <v>152</v>
      </c>
      <c r="L135" s="40"/>
      <c r="M135" s="194" t="s">
        <v>1</v>
      </c>
      <c r="N135" s="195" t="s">
        <v>38</v>
      </c>
      <c r="O135" s="72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8" t="s">
        <v>153</v>
      </c>
      <c r="AT135" s="198" t="s">
        <v>148</v>
      </c>
      <c r="AU135" s="198" t="s">
        <v>83</v>
      </c>
      <c r="AY135" s="18" t="s">
        <v>146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81</v>
      </c>
      <c r="BK135" s="199">
        <f>ROUND(I135*H135,2)</f>
        <v>0</v>
      </c>
      <c r="BL135" s="18" t="s">
        <v>153</v>
      </c>
      <c r="BM135" s="198" t="s">
        <v>171</v>
      </c>
    </row>
    <row r="136" spans="1:65" s="2" customFormat="1" ht="19.5">
      <c r="A136" s="35"/>
      <c r="B136" s="36"/>
      <c r="C136" s="37"/>
      <c r="D136" s="200" t="s">
        <v>154</v>
      </c>
      <c r="E136" s="37"/>
      <c r="F136" s="201" t="s">
        <v>661</v>
      </c>
      <c r="G136" s="37"/>
      <c r="H136" s="37"/>
      <c r="I136" s="202"/>
      <c r="J136" s="37"/>
      <c r="K136" s="37"/>
      <c r="L136" s="40"/>
      <c r="M136" s="203"/>
      <c r="N136" s="204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154</v>
      </c>
      <c r="AU136" s="18" t="s">
        <v>83</v>
      </c>
    </row>
    <row r="137" spans="1:65" s="2" customFormat="1" ht="11.25">
      <c r="A137" s="35"/>
      <c r="B137" s="36"/>
      <c r="C137" s="37"/>
      <c r="D137" s="205" t="s">
        <v>155</v>
      </c>
      <c r="E137" s="37"/>
      <c r="F137" s="206" t="s">
        <v>662</v>
      </c>
      <c r="G137" s="37"/>
      <c r="H137" s="37"/>
      <c r="I137" s="202"/>
      <c r="J137" s="37"/>
      <c r="K137" s="37"/>
      <c r="L137" s="40"/>
      <c r="M137" s="203"/>
      <c r="N137" s="204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155</v>
      </c>
      <c r="AU137" s="18" t="s">
        <v>83</v>
      </c>
    </row>
    <row r="138" spans="1:65" s="2" customFormat="1" ht="24.2" customHeight="1">
      <c r="A138" s="35"/>
      <c r="B138" s="36"/>
      <c r="C138" s="187" t="s">
        <v>153</v>
      </c>
      <c r="D138" s="187" t="s">
        <v>148</v>
      </c>
      <c r="E138" s="188" t="s">
        <v>663</v>
      </c>
      <c r="F138" s="189" t="s">
        <v>664</v>
      </c>
      <c r="G138" s="190" t="s">
        <v>170</v>
      </c>
      <c r="H138" s="191">
        <v>48</v>
      </c>
      <c r="I138" s="192"/>
      <c r="J138" s="193">
        <f>ROUND(I138*H138,2)</f>
        <v>0</v>
      </c>
      <c r="K138" s="189" t="s">
        <v>152</v>
      </c>
      <c r="L138" s="40"/>
      <c r="M138" s="194" t="s">
        <v>1</v>
      </c>
      <c r="N138" s="195" t="s">
        <v>38</v>
      </c>
      <c r="O138" s="7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8" t="s">
        <v>153</v>
      </c>
      <c r="AT138" s="198" t="s">
        <v>148</v>
      </c>
      <c r="AU138" s="198" t="s">
        <v>83</v>
      </c>
      <c r="AY138" s="18" t="s">
        <v>146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81</v>
      </c>
      <c r="BK138" s="199">
        <f>ROUND(I138*H138,2)</f>
        <v>0</v>
      </c>
      <c r="BL138" s="18" t="s">
        <v>153</v>
      </c>
      <c r="BM138" s="198" t="s">
        <v>165</v>
      </c>
    </row>
    <row r="139" spans="1:65" s="2" customFormat="1" ht="19.5">
      <c r="A139" s="35"/>
      <c r="B139" s="36"/>
      <c r="C139" s="37"/>
      <c r="D139" s="200" t="s">
        <v>154</v>
      </c>
      <c r="E139" s="37"/>
      <c r="F139" s="201" t="s">
        <v>664</v>
      </c>
      <c r="G139" s="37"/>
      <c r="H139" s="37"/>
      <c r="I139" s="202"/>
      <c r="J139" s="37"/>
      <c r="K139" s="37"/>
      <c r="L139" s="40"/>
      <c r="M139" s="203"/>
      <c r="N139" s="204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154</v>
      </c>
      <c r="AU139" s="18" t="s">
        <v>83</v>
      </c>
    </row>
    <row r="140" spans="1:65" s="2" customFormat="1" ht="11.25">
      <c r="A140" s="35"/>
      <c r="B140" s="36"/>
      <c r="C140" s="37"/>
      <c r="D140" s="205" t="s">
        <v>155</v>
      </c>
      <c r="E140" s="37"/>
      <c r="F140" s="206" t="s">
        <v>665</v>
      </c>
      <c r="G140" s="37"/>
      <c r="H140" s="37"/>
      <c r="I140" s="202"/>
      <c r="J140" s="37"/>
      <c r="K140" s="37"/>
      <c r="L140" s="40"/>
      <c r="M140" s="203"/>
      <c r="N140" s="204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155</v>
      </c>
      <c r="AU140" s="18" t="s">
        <v>83</v>
      </c>
    </row>
    <row r="141" spans="1:65" s="2" customFormat="1" ht="24.2" customHeight="1">
      <c r="A141" s="35"/>
      <c r="B141" s="36"/>
      <c r="C141" s="187" t="s">
        <v>179</v>
      </c>
      <c r="D141" s="187" t="s">
        <v>148</v>
      </c>
      <c r="E141" s="188" t="s">
        <v>1686</v>
      </c>
      <c r="F141" s="189" t="s">
        <v>1687</v>
      </c>
      <c r="G141" s="190" t="s">
        <v>170</v>
      </c>
      <c r="H141" s="191">
        <v>119.154</v>
      </c>
      <c r="I141" s="192"/>
      <c r="J141" s="193">
        <f>ROUND(I141*H141,2)</f>
        <v>0</v>
      </c>
      <c r="K141" s="189" t="s">
        <v>152</v>
      </c>
      <c r="L141" s="40"/>
      <c r="M141" s="194" t="s">
        <v>1</v>
      </c>
      <c r="N141" s="195" t="s">
        <v>38</v>
      </c>
      <c r="O141" s="7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8" t="s">
        <v>153</v>
      </c>
      <c r="AT141" s="198" t="s">
        <v>148</v>
      </c>
      <c r="AU141" s="198" t="s">
        <v>83</v>
      </c>
      <c r="AY141" s="18" t="s">
        <v>146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81</v>
      </c>
      <c r="BK141" s="199">
        <f>ROUND(I141*H141,2)</f>
        <v>0</v>
      </c>
      <c r="BL141" s="18" t="s">
        <v>153</v>
      </c>
      <c r="BM141" s="198" t="s">
        <v>182</v>
      </c>
    </row>
    <row r="142" spans="1:65" s="2" customFormat="1" ht="19.5">
      <c r="A142" s="35"/>
      <c r="B142" s="36"/>
      <c r="C142" s="37"/>
      <c r="D142" s="200" t="s">
        <v>154</v>
      </c>
      <c r="E142" s="37"/>
      <c r="F142" s="201" t="s">
        <v>1687</v>
      </c>
      <c r="G142" s="37"/>
      <c r="H142" s="37"/>
      <c r="I142" s="202"/>
      <c r="J142" s="37"/>
      <c r="K142" s="37"/>
      <c r="L142" s="40"/>
      <c r="M142" s="203"/>
      <c r="N142" s="204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154</v>
      </c>
      <c r="AU142" s="18" t="s">
        <v>83</v>
      </c>
    </row>
    <row r="143" spans="1:65" s="2" customFormat="1" ht="11.25">
      <c r="A143" s="35"/>
      <c r="B143" s="36"/>
      <c r="C143" s="37"/>
      <c r="D143" s="205" t="s">
        <v>155</v>
      </c>
      <c r="E143" s="37"/>
      <c r="F143" s="206" t="s">
        <v>1688</v>
      </c>
      <c r="G143" s="37"/>
      <c r="H143" s="37"/>
      <c r="I143" s="202"/>
      <c r="J143" s="37"/>
      <c r="K143" s="37"/>
      <c r="L143" s="40"/>
      <c r="M143" s="203"/>
      <c r="N143" s="204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155</v>
      </c>
      <c r="AU143" s="18" t="s">
        <v>83</v>
      </c>
    </row>
    <row r="144" spans="1:65" s="2" customFormat="1" ht="24.2" customHeight="1">
      <c r="A144" s="35"/>
      <c r="B144" s="36"/>
      <c r="C144" s="187" t="s">
        <v>171</v>
      </c>
      <c r="D144" s="187" t="s">
        <v>148</v>
      </c>
      <c r="E144" s="188" t="s">
        <v>1689</v>
      </c>
      <c r="F144" s="189" t="s">
        <v>1690</v>
      </c>
      <c r="G144" s="190" t="s">
        <v>170</v>
      </c>
      <c r="H144" s="191">
        <v>48</v>
      </c>
      <c r="I144" s="192"/>
      <c r="J144" s="193">
        <f>ROUND(I144*H144,2)</f>
        <v>0</v>
      </c>
      <c r="K144" s="189" t="s">
        <v>152</v>
      </c>
      <c r="L144" s="40"/>
      <c r="M144" s="194" t="s">
        <v>1</v>
      </c>
      <c r="N144" s="195" t="s">
        <v>38</v>
      </c>
      <c r="O144" s="72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8" t="s">
        <v>153</v>
      </c>
      <c r="AT144" s="198" t="s">
        <v>148</v>
      </c>
      <c r="AU144" s="198" t="s">
        <v>83</v>
      </c>
      <c r="AY144" s="18" t="s">
        <v>146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8" t="s">
        <v>81</v>
      </c>
      <c r="BK144" s="199">
        <f>ROUND(I144*H144,2)</f>
        <v>0</v>
      </c>
      <c r="BL144" s="18" t="s">
        <v>153</v>
      </c>
      <c r="BM144" s="198" t="s">
        <v>187</v>
      </c>
    </row>
    <row r="145" spans="1:65" s="2" customFormat="1" ht="19.5">
      <c r="A145" s="35"/>
      <c r="B145" s="36"/>
      <c r="C145" s="37"/>
      <c r="D145" s="200" t="s">
        <v>154</v>
      </c>
      <c r="E145" s="37"/>
      <c r="F145" s="201" t="s">
        <v>1690</v>
      </c>
      <c r="G145" s="37"/>
      <c r="H145" s="37"/>
      <c r="I145" s="202"/>
      <c r="J145" s="37"/>
      <c r="K145" s="37"/>
      <c r="L145" s="40"/>
      <c r="M145" s="203"/>
      <c r="N145" s="204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154</v>
      </c>
      <c r="AU145" s="18" t="s">
        <v>83</v>
      </c>
    </row>
    <row r="146" spans="1:65" s="2" customFormat="1" ht="11.25">
      <c r="A146" s="35"/>
      <c r="B146" s="36"/>
      <c r="C146" s="37"/>
      <c r="D146" s="205" t="s">
        <v>155</v>
      </c>
      <c r="E146" s="37"/>
      <c r="F146" s="206" t="s">
        <v>1691</v>
      </c>
      <c r="G146" s="37"/>
      <c r="H146" s="37"/>
      <c r="I146" s="202"/>
      <c r="J146" s="37"/>
      <c r="K146" s="37"/>
      <c r="L146" s="40"/>
      <c r="M146" s="203"/>
      <c r="N146" s="204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155</v>
      </c>
      <c r="AU146" s="18" t="s">
        <v>83</v>
      </c>
    </row>
    <row r="147" spans="1:65" s="12" customFormat="1" ht="22.9" customHeight="1">
      <c r="B147" s="171"/>
      <c r="C147" s="172"/>
      <c r="D147" s="173" t="s">
        <v>72</v>
      </c>
      <c r="E147" s="185" t="s">
        <v>257</v>
      </c>
      <c r="F147" s="185" t="s">
        <v>258</v>
      </c>
      <c r="G147" s="172"/>
      <c r="H147" s="172"/>
      <c r="I147" s="175"/>
      <c r="J147" s="186">
        <f>BK147</f>
        <v>0</v>
      </c>
      <c r="K147" s="172"/>
      <c r="L147" s="177"/>
      <c r="M147" s="178"/>
      <c r="N147" s="179"/>
      <c r="O147" s="179"/>
      <c r="P147" s="180">
        <f>SUM(P148:P159)</f>
        <v>0</v>
      </c>
      <c r="Q147" s="179"/>
      <c r="R147" s="180">
        <f>SUM(R148:R159)</f>
        <v>0</v>
      </c>
      <c r="S147" s="179"/>
      <c r="T147" s="181">
        <f>SUM(T148:T159)</f>
        <v>0</v>
      </c>
      <c r="AR147" s="182" t="s">
        <v>81</v>
      </c>
      <c r="AT147" s="183" t="s">
        <v>72</v>
      </c>
      <c r="AU147" s="183" t="s">
        <v>81</v>
      </c>
      <c r="AY147" s="182" t="s">
        <v>146</v>
      </c>
      <c r="BK147" s="184">
        <f>SUM(BK148:BK159)</f>
        <v>0</v>
      </c>
    </row>
    <row r="148" spans="1:65" s="2" customFormat="1" ht="16.5" customHeight="1">
      <c r="A148" s="35"/>
      <c r="B148" s="36"/>
      <c r="C148" s="187" t="s">
        <v>190</v>
      </c>
      <c r="D148" s="187" t="s">
        <v>148</v>
      </c>
      <c r="E148" s="188" t="s">
        <v>271</v>
      </c>
      <c r="F148" s="189" t="s">
        <v>272</v>
      </c>
      <c r="G148" s="190" t="s">
        <v>164</v>
      </c>
      <c r="H148" s="191">
        <v>0.32100000000000001</v>
      </c>
      <c r="I148" s="192"/>
      <c r="J148" s="193">
        <f>ROUND(I148*H148,2)</f>
        <v>0</v>
      </c>
      <c r="K148" s="189" t="s">
        <v>152</v>
      </c>
      <c r="L148" s="40"/>
      <c r="M148" s="194" t="s">
        <v>1</v>
      </c>
      <c r="N148" s="195" t="s">
        <v>38</v>
      </c>
      <c r="O148" s="72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8" t="s">
        <v>153</v>
      </c>
      <c r="AT148" s="198" t="s">
        <v>148</v>
      </c>
      <c r="AU148" s="198" t="s">
        <v>83</v>
      </c>
      <c r="AY148" s="18" t="s">
        <v>146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8" t="s">
        <v>81</v>
      </c>
      <c r="BK148" s="199">
        <f>ROUND(I148*H148,2)</f>
        <v>0</v>
      </c>
      <c r="BL148" s="18" t="s">
        <v>153</v>
      </c>
      <c r="BM148" s="198" t="s">
        <v>193</v>
      </c>
    </row>
    <row r="149" spans="1:65" s="2" customFormat="1" ht="11.25">
      <c r="A149" s="35"/>
      <c r="B149" s="36"/>
      <c r="C149" s="37"/>
      <c r="D149" s="200" t="s">
        <v>154</v>
      </c>
      <c r="E149" s="37"/>
      <c r="F149" s="201" t="s">
        <v>272</v>
      </c>
      <c r="G149" s="37"/>
      <c r="H149" s="37"/>
      <c r="I149" s="202"/>
      <c r="J149" s="37"/>
      <c r="K149" s="37"/>
      <c r="L149" s="40"/>
      <c r="M149" s="203"/>
      <c r="N149" s="204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154</v>
      </c>
      <c r="AU149" s="18" t="s">
        <v>83</v>
      </c>
    </row>
    <row r="150" spans="1:65" s="2" customFormat="1" ht="11.25">
      <c r="A150" s="35"/>
      <c r="B150" s="36"/>
      <c r="C150" s="37"/>
      <c r="D150" s="205" t="s">
        <v>155</v>
      </c>
      <c r="E150" s="37"/>
      <c r="F150" s="206" t="s">
        <v>274</v>
      </c>
      <c r="G150" s="37"/>
      <c r="H150" s="37"/>
      <c r="I150" s="202"/>
      <c r="J150" s="37"/>
      <c r="K150" s="37"/>
      <c r="L150" s="40"/>
      <c r="M150" s="203"/>
      <c r="N150" s="204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155</v>
      </c>
      <c r="AU150" s="18" t="s">
        <v>83</v>
      </c>
    </row>
    <row r="151" spans="1:65" s="2" customFormat="1" ht="24.2" customHeight="1">
      <c r="A151" s="35"/>
      <c r="B151" s="36"/>
      <c r="C151" s="187" t="s">
        <v>165</v>
      </c>
      <c r="D151" s="187" t="s">
        <v>148</v>
      </c>
      <c r="E151" s="188" t="s">
        <v>279</v>
      </c>
      <c r="F151" s="189" t="s">
        <v>280</v>
      </c>
      <c r="G151" s="190" t="s">
        <v>164</v>
      </c>
      <c r="H151" s="191">
        <v>0.32100000000000001</v>
      </c>
      <c r="I151" s="192"/>
      <c r="J151" s="193">
        <f>ROUND(I151*H151,2)</f>
        <v>0</v>
      </c>
      <c r="K151" s="189" t="s">
        <v>152</v>
      </c>
      <c r="L151" s="40"/>
      <c r="M151" s="194" t="s">
        <v>1</v>
      </c>
      <c r="N151" s="195" t="s">
        <v>38</v>
      </c>
      <c r="O151" s="7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8" t="s">
        <v>153</v>
      </c>
      <c r="AT151" s="198" t="s">
        <v>148</v>
      </c>
      <c r="AU151" s="198" t="s">
        <v>83</v>
      </c>
      <c r="AY151" s="18" t="s">
        <v>146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81</v>
      </c>
      <c r="BK151" s="199">
        <f>ROUND(I151*H151,2)</f>
        <v>0</v>
      </c>
      <c r="BL151" s="18" t="s">
        <v>153</v>
      </c>
      <c r="BM151" s="198" t="s">
        <v>199</v>
      </c>
    </row>
    <row r="152" spans="1:65" s="2" customFormat="1" ht="19.5">
      <c r="A152" s="35"/>
      <c r="B152" s="36"/>
      <c r="C152" s="37"/>
      <c r="D152" s="200" t="s">
        <v>154</v>
      </c>
      <c r="E152" s="37"/>
      <c r="F152" s="201" t="s">
        <v>280</v>
      </c>
      <c r="G152" s="37"/>
      <c r="H152" s="37"/>
      <c r="I152" s="202"/>
      <c r="J152" s="37"/>
      <c r="K152" s="37"/>
      <c r="L152" s="40"/>
      <c r="M152" s="203"/>
      <c r="N152" s="204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154</v>
      </c>
      <c r="AU152" s="18" t="s">
        <v>83</v>
      </c>
    </row>
    <row r="153" spans="1:65" s="2" customFormat="1" ht="11.25">
      <c r="A153" s="35"/>
      <c r="B153" s="36"/>
      <c r="C153" s="37"/>
      <c r="D153" s="205" t="s">
        <v>155</v>
      </c>
      <c r="E153" s="37"/>
      <c r="F153" s="206" t="s">
        <v>282</v>
      </c>
      <c r="G153" s="37"/>
      <c r="H153" s="37"/>
      <c r="I153" s="202"/>
      <c r="J153" s="37"/>
      <c r="K153" s="37"/>
      <c r="L153" s="40"/>
      <c r="M153" s="203"/>
      <c r="N153" s="204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155</v>
      </c>
      <c r="AU153" s="18" t="s">
        <v>83</v>
      </c>
    </row>
    <row r="154" spans="1:65" s="2" customFormat="1" ht="24.2" customHeight="1">
      <c r="A154" s="35"/>
      <c r="B154" s="36"/>
      <c r="C154" s="187" t="s">
        <v>188</v>
      </c>
      <c r="D154" s="187" t="s">
        <v>148</v>
      </c>
      <c r="E154" s="188" t="s">
        <v>284</v>
      </c>
      <c r="F154" s="189" t="s">
        <v>285</v>
      </c>
      <c r="G154" s="190" t="s">
        <v>164</v>
      </c>
      <c r="H154" s="191">
        <v>4.4939999999999998</v>
      </c>
      <c r="I154" s="192"/>
      <c r="J154" s="193">
        <f>ROUND(I154*H154,2)</f>
        <v>0</v>
      </c>
      <c r="K154" s="189" t="s">
        <v>152</v>
      </c>
      <c r="L154" s="40"/>
      <c r="M154" s="194" t="s">
        <v>1</v>
      </c>
      <c r="N154" s="195" t="s">
        <v>38</v>
      </c>
      <c r="O154" s="72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8" t="s">
        <v>153</v>
      </c>
      <c r="AT154" s="198" t="s">
        <v>148</v>
      </c>
      <c r="AU154" s="198" t="s">
        <v>83</v>
      </c>
      <c r="AY154" s="18" t="s">
        <v>146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8" t="s">
        <v>81</v>
      </c>
      <c r="BK154" s="199">
        <f>ROUND(I154*H154,2)</f>
        <v>0</v>
      </c>
      <c r="BL154" s="18" t="s">
        <v>153</v>
      </c>
      <c r="BM154" s="198" t="s">
        <v>205</v>
      </c>
    </row>
    <row r="155" spans="1:65" s="2" customFormat="1" ht="19.5">
      <c r="A155" s="35"/>
      <c r="B155" s="36"/>
      <c r="C155" s="37"/>
      <c r="D155" s="200" t="s">
        <v>154</v>
      </c>
      <c r="E155" s="37"/>
      <c r="F155" s="201" t="s">
        <v>285</v>
      </c>
      <c r="G155" s="37"/>
      <c r="H155" s="37"/>
      <c r="I155" s="202"/>
      <c r="J155" s="37"/>
      <c r="K155" s="37"/>
      <c r="L155" s="40"/>
      <c r="M155" s="203"/>
      <c r="N155" s="204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154</v>
      </c>
      <c r="AU155" s="18" t="s">
        <v>83</v>
      </c>
    </row>
    <row r="156" spans="1:65" s="2" customFormat="1" ht="11.25">
      <c r="A156" s="35"/>
      <c r="B156" s="36"/>
      <c r="C156" s="37"/>
      <c r="D156" s="205" t="s">
        <v>155</v>
      </c>
      <c r="E156" s="37"/>
      <c r="F156" s="206" t="s">
        <v>287</v>
      </c>
      <c r="G156" s="37"/>
      <c r="H156" s="37"/>
      <c r="I156" s="202"/>
      <c r="J156" s="37"/>
      <c r="K156" s="37"/>
      <c r="L156" s="40"/>
      <c r="M156" s="203"/>
      <c r="N156" s="204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155</v>
      </c>
      <c r="AU156" s="18" t="s">
        <v>83</v>
      </c>
    </row>
    <row r="157" spans="1:65" s="2" customFormat="1" ht="33" customHeight="1">
      <c r="A157" s="35"/>
      <c r="B157" s="36"/>
      <c r="C157" s="187" t="s">
        <v>182</v>
      </c>
      <c r="D157" s="187" t="s">
        <v>148</v>
      </c>
      <c r="E157" s="188" t="s">
        <v>294</v>
      </c>
      <c r="F157" s="189" t="s">
        <v>295</v>
      </c>
      <c r="G157" s="190" t="s">
        <v>164</v>
      </c>
      <c r="H157" s="191">
        <v>0.32100000000000001</v>
      </c>
      <c r="I157" s="192"/>
      <c r="J157" s="193">
        <f>ROUND(I157*H157,2)</f>
        <v>0</v>
      </c>
      <c r="K157" s="189" t="s">
        <v>152</v>
      </c>
      <c r="L157" s="40"/>
      <c r="M157" s="194" t="s">
        <v>1</v>
      </c>
      <c r="N157" s="195" t="s">
        <v>38</v>
      </c>
      <c r="O157" s="72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8" t="s">
        <v>153</v>
      </c>
      <c r="AT157" s="198" t="s">
        <v>148</v>
      </c>
      <c r="AU157" s="198" t="s">
        <v>83</v>
      </c>
      <c r="AY157" s="18" t="s">
        <v>146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8" t="s">
        <v>81</v>
      </c>
      <c r="BK157" s="199">
        <f>ROUND(I157*H157,2)</f>
        <v>0</v>
      </c>
      <c r="BL157" s="18" t="s">
        <v>153</v>
      </c>
      <c r="BM157" s="198" t="s">
        <v>218</v>
      </c>
    </row>
    <row r="158" spans="1:65" s="2" customFormat="1" ht="19.5">
      <c r="A158" s="35"/>
      <c r="B158" s="36"/>
      <c r="C158" s="37"/>
      <c r="D158" s="200" t="s">
        <v>154</v>
      </c>
      <c r="E158" s="37"/>
      <c r="F158" s="201" t="s">
        <v>295</v>
      </c>
      <c r="G158" s="37"/>
      <c r="H158" s="37"/>
      <c r="I158" s="202"/>
      <c r="J158" s="37"/>
      <c r="K158" s="37"/>
      <c r="L158" s="40"/>
      <c r="M158" s="203"/>
      <c r="N158" s="204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154</v>
      </c>
      <c r="AU158" s="18" t="s">
        <v>83</v>
      </c>
    </row>
    <row r="159" spans="1:65" s="2" customFormat="1" ht="11.25">
      <c r="A159" s="35"/>
      <c r="B159" s="36"/>
      <c r="C159" s="37"/>
      <c r="D159" s="205" t="s">
        <v>155</v>
      </c>
      <c r="E159" s="37"/>
      <c r="F159" s="206" t="s">
        <v>297</v>
      </c>
      <c r="G159" s="37"/>
      <c r="H159" s="37"/>
      <c r="I159" s="202"/>
      <c r="J159" s="37"/>
      <c r="K159" s="37"/>
      <c r="L159" s="40"/>
      <c r="M159" s="203"/>
      <c r="N159" s="204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155</v>
      </c>
      <c r="AU159" s="18" t="s">
        <v>83</v>
      </c>
    </row>
    <row r="160" spans="1:65" s="12" customFormat="1" ht="22.9" customHeight="1">
      <c r="B160" s="171"/>
      <c r="C160" s="172"/>
      <c r="D160" s="173" t="s">
        <v>72</v>
      </c>
      <c r="E160" s="185" t="s">
        <v>452</v>
      </c>
      <c r="F160" s="185" t="s">
        <v>453</v>
      </c>
      <c r="G160" s="172"/>
      <c r="H160" s="172"/>
      <c r="I160" s="175"/>
      <c r="J160" s="186">
        <f>BK160</f>
        <v>0</v>
      </c>
      <c r="K160" s="172"/>
      <c r="L160" s="177"/>
      <c r="M160" s="178"/>
      <c r="N160" s="179"/>
      <c r="O160" s="179"/>
      <c r="P160" s="180">
        <f>SUM(P161:P163)</f>
        <v>0</v>
      </c>
      <c r="Q160" s="179"/>
      <c r="R160" s="180">
        <f>SUM(R161:R163)</f>
        <v>0</v>
      </c>
      <c r="S160" s="179"/>
      <c r="T160" s="181">
        <f>SUM(T161:T163)</f>
        <v>0</v>
      </c>
      <c r="AR160" s="182" t="s">
        <v>81</v>
      </c>
      <c r="AT160" s="183" t="s">
        <v>72</v>
      </c>
      <c r="AU160" s="183" t="s">
        <v>81</v>
      </c>
      <c r="AY160" s="182" t="s">
        <v>146</v>
      </c>
      <c r="BK160" s="184">
        <f>SUM(BK161:BK163)</f>
        <v>0</v>
      </c>
    </row>
    <row r="161" spans="1:65" s="2" customFormat="1" ht="16.5" customHeight="1">
      <c r="A161" s="35"/>
      <c r="B161" s="36"/>
      <c r="C161" s="187" t="s">
        <v>222</v>
      </c>
      <c r="D161" s="187" t="s">
        <v>148</v>
      </c>
      <c r="E161" s="188" t="s">
        <v>741</v>
      </c>
      <c r="F161" s="189" t="s">
        <v>742</v>
      </c>
      <c r="G161" s="190" t="s">
        <v>164</v>
      </c>
      <c r="H161" s="191">
        <v>0.67500000000000004</v>
      </c>
      <c r="I161" s="192"/>
      <c r="J161" s="193">
        <f>ROUND(I161*H161,2)</f>
        <v>0</v>
      </c>
      <c r="K161" s="189" t="s">
        <v>152</v>
      </c>
      <c r="L161" s="40"/>
      <c r="M161" s="194" t="s">
        <v>1</v>
      </c>
      <c r="N161" s="195" t="s">
        <v>38</v>
      </c>
      <c r="O161" s="72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8" t="s">
        <v>153</v>
      </c>
      <c r="AT161" s="198" t="s">
        <v>148</v>
      </c>
      <c r="AU161" s="198" t="s">
        <v>83</v>
      </c>
      <c r="AY161" s="18" t="s">
        <v>146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8" t="s">
        <v>81</v>
      </c>
      <c r="BK161" s="199">
        <f>ROUND(I161*H161,2)</f>
        <v>0</v>
      </c>
      <c r="BL161" s="18" t="s">
        <v>153</v>
      </c>
      <c r="BM161" s="198" t="s">
        <v>225</v>
      </c>
    </row>
    <row r="162" spans="1:65" s="2" customFormat="1" ht="11.25">
      <c r="A162" s="35"/>
      <c r="B162" s="36"/>
      <c r="C162" s="37"/>
      <c r="D162" s="200" t="s">
        <v>154</v>
      </c>
      <c r="E162" s="37"/>
      <c r="F162" s="201" t="s">
        <v>742</v>
      </c>
      <c r="G162" s="37"/>
      <c r="H162" s="37"/>
      <c r="I162" s="202"/>
      <c r="J162" s="37"/>
      <c r="K162" s="37"/>
      <c r="L162" s="40"/>
      <c r="M162" s="203"/>
      <c r="N162" s="204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154</v>
      </c>
      <c r="AU162" s="18" t="s">
        <v>83</v>
      </c>
    </row>
    <row r="163" spans="1:65" s="2" customFormat="1" ht="11.25">
      <c r="A163" s="35"/>
      <c r="B163" s="36"/>
      <c r="C163" s="37"/>
      <c r="D163" s="205" t="s">
        <v>155</v>
      </c>
      <c r="E163" s="37"/>
      <c r="F163" s="206" t="s">
        <v>744</v>
      </c>
      <c r="G163" s="37"/>
      <c r="H163" s="37"/>
      <c r="I163" s="202"/>
      <c r="J163" s="37"/>
      <c r="K163" s="37"/>
      <c r="L163" s="40"/>
      <c r="M163" s="203"/>
      <c r="N163" s="204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155</v>
      </c>
      <c r="AU163" s="18" t="s">
        <v>83</v>
      </c>
    </row>
    <row r="164" spans="1:65" s="12" customFormat="1" ht="25.9" customHeight="1">
      <c r="B164" s="171"/>
      <c r="C164" s="172"/>
      <c r="D164" s="173" t="s">
        <v>72</v>
      </c>
      <c r="E164" s="174" t="s">
        <v>298</v>
      </c>
      <c r="F164" s="174" t="s">
        <v>299</v>
      </c>
      <c r="G164" s="172"/>
      <c r="H164" s="172"/>
      <c r="I164" s="175"/>
      <c r="J164" s="176">
        <f>BK164</f>
        <v>0</v>
      </c>
      <c r="K164" s="172"/>
      <c r="L164" s="177"/>
      <c r="M164" s="178"/>
      <c r="N164" s="179"/>
      <c r="O164" s="179"/>
      <c r="P164" s="180">
        <f>P165+P182+P225</f>
        <v>0</v>
      </c>
      <c r="Q164" s="179"/>
      <c r="R164" s="180">
        <f>R165+R182+R225</f>
        <v>0</v>
      </c>
      <c r="S164" s="179"/>
      <c r="T164" s="181">
        <f>T165+T182+T225</f>
        <v>0</v>
      </c>
      <c r="AR164" s="182" t="s">
        <v>83</v>
      </c>
      <c r="AT164" s="183" t="s">
        <v>72</v>
      </c>
      <c r="AU164" s="183" t="s">
        <v>73</v>
      </c>
      <c r="AY164" s="182" t="s">
        <v>146</v>
      </c>
      <c r="BK164" s="184">
        <f>BK165+BK182+BK225</f>
        <v>0</v>
      </c>
    </row>
    <row r="165" spans="1:65" s="12" customFormat="1" ht="22.9" customHeight="1">
      <c r="B165" s="171"/>
      <c r="C165" s="172"/>
      <c r="D165" s="173" t="s">
        <v>72</v>
      </c>
      <c r="E165" s="185" t="s">
        <v>348</v>
      </c>
      <c r="F165" s="185" t="s">
        <v>349</v>
      </c>
      <c r="G165" s="172"/>
      <c r="H165" s="172"/>
      <c r="I165" s="175"/>
      <c r="J165" s="186">
        <f>BK165</f>
        <v>0</v>
      </c>
      <c r="K165" s="172"/>
      <c r="L165" s="177"/>
      <c r="M165" s="178"/>
      <c r="N165" s="179"/>
      <c r="O165" s="179"/>
      <c r="P165" s="180">
        <f>SUM(P166:P181)</f>
        <v>0</v>
      </c>
      <c r="Q165" s="179"/>
      <c r="R165" s="180">
        <f>SUM(R166:R181)</f>
        <v>0</v>
      </c>
      <c r="S165" s="179"/>
      <c r="T165" s="181">
        <f>SUM(T166:T181)</f>
        <v>0</v>
      </c>
      <c r="AR165" s="182" t="s">
        <v>83</v>
      </c>
      <c r="AT165" s="183" t="s">
        <v>72</v>
      </c>
      <c r="AU165" s="183" t="s">
        <v>81</v>
      </c>
      <c r="AY165" s="182" t="s">
        <v>146</v>
      </c>
      <c r="BK165" s="184">
        <f>SUM(BK166:BK181)</f>
        <v>0</v>
      </c>
    </row>
    <row r="166" spans="1:65" s="2" customFormat="1" ht="24.2" customHeight="1">
      <c r="A166" s="35"/>
      <c r="B166" s="36"/>
      <c r="C166" s="187" t="s">
        <v>187</v>
      </c>
      <c r="D166" s="187" t="s">
        <v>148</v>
      </c>
      <c r="E166" s="188" t="s">
        <v>1692</v>
      </c>
      <c r="F166" s="189" t="s">
        <v>1693</v>
      </c>
      <c r="G166" s="190" t="s">
        <v>327</v>
      </c>
      <c r="H166" s="191">
        <v>8</v>
      </c>
      <c r="I166" s="192"/>
      <c r="J166" s="193">
        <f>ROUND(I166*H166,2)</f>
        <v>0</v>
      </c>
      <c r="K166" s="189" t="s">
        <v>152</v>
      </c>
      <c r="L166" s="40"/>
      <c r="M166" s="194" t="s">
        <v>1</v>
      </c>
      <c r="N166" s="195" t="s">
        <v>38</v>
      </c>
      <c r="O166" s="72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8" t="s">
        <v>199</v>
      </c>
      <c r="AT166" s="198" t="s">
        <v>148</v>
      </c>
      <c r="AU166" s="198" t="s">
        <v>83</v>
      </c>
      <c r="AY166" s="18" t="s">
        <v>146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81</v>
      </c>
      <c r="BK166" s="199">
        <f>ROUND(I166*H166,2)</f>
        <v>0</v>
      </c>
      <c r="BL166" s="18" t="s">
        <v>199</v>
      </c>
      <c r="BM166" s="198" t="s">
        <v>262</v>
      </c>
    </row>
    <row r="167" spans="1:65" s="2" customFormat="1" ht="19.5">
      <c r="A167" s="35"/>
      <c r="B167" s="36"/>
      <c r="C167" s="37"/>
      <c r="D167" s="200" t="s">
        <v>154</v>
      </c>
      <c r="E167" s="37"/>
      <c r="F167" s="201" t="s">
        <v>1693</v>
      </c>
      <c r="G167" s="37"/>
      <c r="H167" s="37"/>
      <c r="I167" s="202"/>
      <c r="J167" s="37"/>
      <c r="K167" s="37"/>
      <c r="L167" s="40"/>
      <c r="M167" s="203"/>
      <c r="N167" s="204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154</v>
      </c>
      <c r="AU167" s="18" t="s">
        <v>83</v>
      </c>
    </row>
    <row r="168" spans="1:65" s="2" customFormat="1" ht="11.25">
      <c r="A168" s="35"/>
      <c r="B168" s="36"/>
      <c r="C168" s="37"/>
      <c r="D168" s="205" t="s">
        <v>155</v>
      </c>
      <c r="E168" s="37"/>
      <c r="F168" s="206" t="s">
        <v>1694</v>
      </c>
      <c r="G168" s="37"/>
      <c r="H168" s="37"/>
      <c r="I168" s="202"/>
      <c r="J168" s="37"/>
      <c r="K168" s="37"/>
      <c r="L168" s="40"/>
      <c r="M168" s="203"/>
      <c r="N168" s="204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155</v>
      </c>
      <c r="AU168" s="18" t="s">
        <v>83</v>
      </c>
    </row>
    <row r="169" spans="1:65" s="2" customFormat="1" ht="24.2" customHeight="1">
      <c r="A169" s="35"/>
      <c r="B169" s="36"/>
      <c r="C169" s="239" t="s">
        <v>265</v>
      </c>
      <c r="D169" s="239" t="s">
        <v>161</v>
      </c>
      <c r="E169" s="240" t="s">
        <v>1695</v>
      </c>
      <c r="F169" s="241" t="s">
        <v>1696</v>
      </c>
      <c r="G169" s="242" t="s">
        <v>327</v>
      </c>
      <c r="H169" s="243">
        <v>8</v>
      </c>
      <c r="I169" s="244"/>
      <c r="J169" s="245">
        <f>ROUND(I169*H169,2)</f>
        <v>0</v>
      </c>
      <c r="K169" s="241" t="s">
        <v>312</v>
      </c>
      <c r="L169" s="246"/>
      <c r="M169" s="247" t="s">
        <v>1</v>
      </c>
      <c r="N169" s="248" t="s">
        <v>38</v>
      </c>
      <c r="O169" s="72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8" t="s">
        <v>281</v>
      </c>
      <c r="AT169" s="198" t="s">
        <v>161</v>
      </c>
      <c r="AU169" s="198" t="s">
        <v>83</v>
      </c>
      <c r="AY169" s="18" t="s">
        <v>146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8" t="s">
        <v>81</v>
      </c>
      <c r="BK169" s="199">
        <f>ROUND(I169*H169,2)</f>
        <v>0</v>
      </c>
      <c r="BL169" s="18" t="s">
        <v>199</v>
      </c>
      <c r="BM169" s="198" t="s">
        <v>268</v>
      </c>
    </row>
    <row r="170" spans="1:65" s="2" customFormat="1" ht="11.25">
      <c r="A170" s="35"/>
      <c r="B170" s="36"/>
      <c r="C170" s="37"/>
      <c r="D170" s="200" t="s">
        <v>154</v>
      </c>
      <c r="E170" s="37"/>
      <c r="F170" s="201" t="s">
        <v>1696</v>
      </c>
      <c r="G170" s="37"/>
      <c r="H170" s="37"/>
      <c r="I170" s="202"/>
      <c r="J170" s="37"/>
      <c r="K170" s="37"/>
      <c r="L170" s="40"/>
      <c r="M170" s="203"/>
      <c r="N170" s="204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154</v>
      </c>
      <c r="AU170" s="18" t="s">
        <v>83</v>
      </c>
    </row>
    <row r="171" spans="1:65" s="2" customFormat="1" ht="16.5" customHeight="1">
      <c r="A171" s="35"/>
      <c r="B171" s="36"/>
      <c r="C171" s="187" t="s">
        <v>193</v>
      </c>
      <c r="D171" s="187" t="s">
        <v>148</v>
      </c>
      <c r="E171" s="188" t="s">
        <v>351</v>
      </c>
      <c r="F171" s="189" t="s">
        <v>1697</v>
      </c>
      <c r="G171" s="190" t="s">
        <v>1698</v>
      </c>
      <c r="H171" s="191">
        <v>2</v>
      </c>
      <c r="I171" s="192"/>
      <c r="J171" s="193">
        <f>ROUND(I171*H171,2)</f>
        <v>0</v>
      </c>
      <c r="K171" s="189" t="s">
        <v>312</v>
      </c>
      <c r="L171" s="40"/>
      <c r="M171" s="194" t="s">
        <v>1</v>
      </c>
      <c r="N171" s="195" t="s">
        <v>38</v>
      </c>
      <c r="O171" s="72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8" t="s">
        <v>199</v>
      </c>
      <c r="AT171" s="198" t="s">
        <v>148</v>
      </c>
      <c r="AU171" s="198" t="s">
        <v>83</v>
      </c>
      <c r="AY171" s="18" t="s">
        <v>146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8" t="s">
        <v>81</v>
      </c>
      <c r="BK171" s="199">
        <f>ROUND(I171*H171,2)</f>
        <v>0</v>
      </c>
      <c r="BL171" s="18" t="s">
        <v>199</v>
      </c>
      <c r="BM171" s="198" t="s">
        <v>273</v>
      </c>
    </row>
    <row r="172" spans="1:65" s="2" customFormat="1" ht="11.25">
      <c r="A172" s="35"/>
      <c r="B172" s="36"/>
      <c r="C172" s="37"/>
      <c r="D172" s="200" t="s">
        <v>154</v>
      </c>
      <c r="E172" s="37"/>
      <c r="F172" s="201" t="s">
        <v>1697</v>
      </c>
      <c r="G172" s="37"/>
      <c r="H172" s="37"/>
      <c r="I172" s="202"/>
      <c r="J172" s="37"/>
      <c r="K172" s="37"/>
      <c r="L172" s="40"/>
      <c r="M172" s="203"/>
      <c r="N172" s="204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154</v>
      </c>
      <c r="AU172" s="18" t="s">
        <v>83</v>
      </c>
    </row>
    <row r="173" spans="1:65" s="2" customFormat="1" ht="37.9" customHeight="1">
      <c r="A173" s="35"/>
      <c r="B173" s="36"/>
      <c r="C173" s="187" t="s">
        <v>8</v>
      </c>
      <c r="D173" s="187" t="s">
        <v>148</v>
      </c>
      <c r="E173" s="188" t="s">
        <v>1699</v>
      </c>
      <c r="F173" s="189" t="s">
        <v>1700</v>
      </c>
      <c r="G173" s="190" t="s">
        <v>327</v>
      </c>
      <c r="H173" s="191">
        <v>5</v>
      </c>
      <c r="I173" s="192"/>
      <c r="J173" s="193">
        <f>ROUND(I173*H173,2)</f>
        <v>0</v>
      </c>
      <c r="K173" s="189" t="s">
        <v>152</v>
      </c>
      <c r="L173" s="40"/>
      <c r="M173" s="194" t="s">
        <v>1</v>
      </c>
      <c r="N173" s="195" t="s">
        <v>38</v>
      </c>
      <c r="O173" s="72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8" t="s">
        <v>199</v>
      </c>
      <c r="AT173" s="198" t="s">
        <v>148</v>
      </c>
      <c r="AU173" s="198" t="s">
        <v>83</v>
      </c>
      <c r="AY173" s="18" t="s">
        <v>146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8" t="s">
        <v>81</v>
      </c>
      <c r="BK173" s="199">
        <f>ROUND(I173*H173,2)</f>
        <v>0</v>
      </c>
      <c r="BL173" s="18" t="s">
        <v>199</v>
      </c>
      <c r="BM173" s="198" t="s">
        <v>277</v>
      </c>
    </row>
    <row r="174" spans="1:65" s="2" customFormat="1" ht="19.5">
      <c r="A174" s="35"/>
      <c r="B174" s="36"/>
      <c r="C174" s="37"/>
      <c r="D174" s="200" t="s">
        <v>154</v>
      </c>
      <c r="E174" s="37"/>
      <c r="F174" s="201" t="s">
        <v>1700</v>
      </c>
      <c r="G174" s="37"/>
      <c r="H174" s="37"/>
      <c r="I174" s="202"/>
      <c r="J174" s="37"/>
      <c r="K174" s="37"/>
      <c r="L174" s="40"/>
      <c r="M174" s="203"/>
      <c r="N174" s="204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154</v>
      </c>
      <c r="AU174" s="18" t="s">
        <v>83</v>
      </c>
    </row>
    <row r="175" spans="1:65" s="2" customFormat="1" ht="11.25">
      <c r="A175" s="35"/>
      <c r="B175" s="36"/>
      <c r="C175" s="37"/>
      <c r="D175" s="205" t="s">
        <v>155</v>
      </c>
      <c r="E175" s="37"/>
      <c r="F175" s="206" t="s">
        <v>1701</v>
      </c>
      <c r="G175" s="37"/>
      <c r="H175" s="37"/>
      <c r="I175" s="202"/>
      <c r="J175" s="37"/>
      <c r="K175" s="37"/>
      <c r="L175" s="40"/>
      <c r="M175" s="203"/>
      <c r="N175" s="204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155</v>
      </c>
      <c r="AU175" s="18" t="s">
        <v>83</v>
      </c>
    </row>
    <row r="176" spans="1:65" s="2" customFormat="1" ht="21.75" customHeight="1">
      <c r="A176" s="35"/>
      <c r="B176" s="36"/>
      <c r="C176" s="187" t="s">
        <v>199</v>
      </c>
      <c r="D176" s="187" t="s">
        <v>148</v>
      </c>
      <c r="E176" s="188" t="s">
        <v>1327</v>
      </c>
      <c r="F176" s="189" t="s">
        <v>1328</v>
      </c>
      <c r="G176" s="190" t="s">
        <v>937</v>
      </c>
      <c r="H176" s="191">
        <v>1</v>
      </c>
      <c r="I176" s="192"/>
      <c r="J176" s="193">
        <f>ROUND(I176*H176,2)</f>
        <v>0</v>
      </c>
      <c r="K176" s="189" t="s">
        <v>152</v>
      </c>
      <c r="L176" s="40"/>
      <c r="M176" s="194" t="s">
        <v>1</v>
      </c>
      <c r="N176" s="195" t="s">
        <v>38</v>
      </c>
      <c r="O176" s="72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8" t="s">
        <v>199</v>
      </c>
      <c r="AT176" s="198" t="s">
        <v>148</v>
      </c>
      <c r="AU176" s="198" t="s">
        <v>83</v>
      </c>
      <c r="AY176" s="18" t="s">
        <v>146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8" t="s">
        <v>81</v>
      </c>
      <c r="BK176" s="199">
        <f>ROUND(I176*H176,2)</f>
        <v>0</v>
      </c>
      <c r="BL176" s="18" t="s">
        <v>199</v>
      </c>
      <c r="BM176" s="198" t="s">
        <v>281</v>
      </c>
    </row>
    <row r="177" spans="1:65" s="2" customFormat="1" ht="11.25">
      <c r="A177" s="35"/>
      <c r="B177" s="36"/>
      <c r="C177" s="37"/>
      <c r="D177" s="200" t="s">
        <v>154</v>
      </c>
      <c r="E177" s="37"/>
      <c r="F177" s="201" t="s">
        <v>1328</v>
      </c>
      <c r="G177" s="37"/>
      <c r="H177" s="37"/>
      <c r="I177" s="202"/>
      <c r="J177" s="37"/>
      <c r="K177" s="37"/>
      <c r="L177" s="40"/>
      <c r="M177" s="203"/>
      <c r="N177" s="204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154</v>
      </c>
      <c r="AU177" s="18" t="s">
        <v>83</v>
      </c>
    </row>
    <row r="178" spans="1:65" s="2" customFormat="1" ht="11.25">
      <c r="A178" s="35"/>
      <c r="B178" s="36"/>
      <c r="C178" s="37"/>
      <c r="D178" s="205" t="s">
        <v>155</v>
      </c>
      <c r="E178" s="37"/>
      <c r="F178" s="206" t="s">
        <v>1330</v>
      </c>
      <c r="G178" s="37"/>
      <c r="H178" s="37"/>
      <c r="I178" s="202"/>
      <c r="J178" s="37"/>
      <c r="K178" s="37"/>
      <c r="L178" s="40"/>
      <c r="M178" s="203"/>
      <c r="N178" s="204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155</v>
      </c>
      <c r="AU178" s="18" t="s">
        <v>83</v>
      </c>
    </row>
    <row r="179" spans="1:65" s="2" customFormat="1" ht="24.2" customHeight="1">
      <c r="A179" s="35"/>
      <c r="B179" s="36"/>
      <c r="C179" s="187" t="s">
        <v>283</v>
      </c>
      <c r="D179" s="187" t="s">
        <v>148</v>
      </c>
      <c r="E179" s="188" t="s">
        <v>1318</v>
      </c>
      <c r="F179" s="189" t="s">
        <v>1319</v>
      </c>
      <c r="G179" s="190" t="s">
        <v>327</v>
      </c>
      <c r="H179" s="191">
        <v>1</v>
      </c>
      <c r="I179" s="192"/>
      <c r="J179" s="193">
        <f>ROUND(I179*H179,2)</f>
        <v>0</v>
      </c>
      <c r="K179" s="189" t="s">
        <v>152</v>
      </c>
      <c r="L179" s="40"/>
      <c r="M179" s="194" t="s">
        <v>1</v>
      </c>
      <c r="N179" s="195" t="s">
        <v>38</v>
      </c>
      <c r="O179" s="72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8" t="s">
        <v>199</v>
      </c>
      <c r="AT179" s="198" t="s">
        <v>148</v>
      </c>
      <c r="AU179" s="198" t="s">
        <v>83</v>
      </c>
      <c r="AY179" s="18" t="s">
        <v>146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8" t="s">
        <v>81</v>
      </c>
      <c r="BK179" s="199">
        <f>ROUND(I179*H179,2)</f>
        <v>0</v>
      </c>
      <c r="BL179" s="18" t="s">
        <v>199</v>
      </c>
      <c r="BM179" s="198" t="s">
        <v>286</v>
      </c>
    </row>
    <row r="180" spans="1:65" s="2" customFormat="1" ht="19.5">
      <c r="A180" s="35"/>
      <c r="B180" s="36"/>
      <c r="C180" s="37"/>
      <c r="D180" s="200" t="s">
        <v>154</v>
      </c>
      <c r="E180" s="37"/>
      <c r="F180" s="201" t="s">
        <v>1319</v>
      </c>
      <c r="G180" s="37"/>
      <c r="H180" s="37"/>
      <c r="I180" s="202"/>
      <c r="J180" s="37"/>
      <c r="K180" s="37"/>
      <c r="L180" s="40"/>
      <c r="M180" s="203"/>
      <c r="N180" s="204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154</v>
      </c>
      <c r="AU180" s="18" t="s">
        <v>83</v>
      </c>
    </row>
    <row r="181" spans="1:65" s="2" customFormat="1" ht="11.25">
      <c r="A181" s="35"/>
      <c r="B181" s="36"/>
      <c r="C181" s="37"/>
      <c r="D181" s="205" t="s">
        <v>155</v>
      </c>
      <c r="E181" s="37"/>
      <c r="F181" s="206" t="s">
        <v>1321</v>
      </c>
      <c r="G181" s="37"/>
      <c r="H181" s="37"/>
      <c r="I181" s="202"/>
      <c r="J181" s="37"/>
      <c r="K181" s="37"/>
      <c r="L181" s="40"/>
      <c r="M181" s="203"/>
      <c r="N181" s="204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155</v>
      </c>
      <c r="AU181" s="18" t="s">
        <v>83</v>
      </c>
    </row>
    <row r="182" spans="1:65" s="12" customFormat="1" ht="22.9" customHeight="1">
      <c r="B182" s="171"/>
      <c r="C182" s="172"/>
      <c r="D182" s="173" t="s">
        <v>72</v>
      </c>
      <c r="E182" s="185" t="s">
        <v>1623</v>
      </c>
      <c r="F182" s="185" t="s">
        <v>1624</v>
      </c>
      <c r="G182" s="172"/>
      <c r="H182" s="172"/>
      <c r="I182" s="175"/>
      <c r="J182" s="186">
        <f>BK182</f>
        <v>0</v>
      </c>
      <c r="K182" s="172"/>
      <c r="L182" s="177"/>
      <c r="M182" s="178"/>
      <c r="N182" s="179"/>
      <c r="O182" s="179"/>
      <c r="P182" s="180">
        <f>SUM(P183:P224)</f>
        <v>0</v>
      </c>
      <c r="Q182" s="179"/>
      <c r="R182" s="180">
        <f>SUM(R183:R224)</f>
        <v>0</v>
      </c>
      <c r="S182" s="179"/>
      <c r="T182" s="181">
        <f>SUM(T183:T224)</f>
        <v>0</v>
      </c>
      <c r="AR182" s="182" t="s">
        <v>83</v>
      </c>
      <c r="AT182" s="183" t="s">
        <v>72</v>
      </c>
      <c r="AU182" s="183" t="s">
        <v>81</v>
      </c>
      <c r="AY182" s="182" t="s">
        <v>146</v>
      </c>
      <c r="BK182" s="184">
        <f>SUM(BK183:BK224)</f>
        <v>0</v>
      </c>
    </row>
    <row r="183" spans="1:65" s="2" customFormat="1" ht="24.2" customHeight="1">
      <c r="A183" s="35"/>
      <c r="B183" s="36"/>
      <c r="C183" s="187" t="s">
        <v>205</v>
      </c>
      <c r="D183" s="187" t="s">
        <v>148</v>
      </c>
      <c r="E183" s="188" t="s">
        <v>1702</v>
      </c>
      <c r="F183" s="189" t="s">
        <v>1703</v>
      </c>
      <c r="G183" s="190" t="s">
        <v>170</v>
      </c>
      <c r="H183" s="191">
        <v>2.5</v>
      </c>
      <c r="I183" s="192"/>
      <c r="J183" s="193">
        <f>ROUND(I183*H183,2)</f>
        <v>0</v>
      </c>
      <c r="K183" s="189" t="s">
        <v>152</v>
      </c>
      <c r="L183" s="40"/>
      <c r="M183" s="194" t="s">
        <v>1</v>
      </c>
      <c r="N183" s="195" t="s">
        <v>38</v>
      </c>
      <c r="O183" s="72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8" t="s">
        <v>199</v>
      </c>
      <c r="AT183" s="198" t="s">
        <v>148</v>
      </c>
      <c r="AU183" s="198" t="s">
        <v>83</v>
      </c>
      <c r="AY183" s="18" t="s">
        <v>146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8" t="s">
        <v>81</v>
      </c>
      <c r="BK183" s="199">
        <f>ROUND(I183*H183,2)</f>
        <v>0</v>
      </c>
      <c r="BL183" s="18" t="s">
        <v>199</v>
      </c>
      <c r="BM183" s="198" t="s">
        <v>291</v>
      </c>
    </row>
    <row r="184" spans="1:65" s="2" customFormat="1" ht="19.5">
      <c r="A184" s="35"/>
      <c r="B184" s="36"/>
      <c r="C184" s="37"/>
      <c r="D184" s="200" t="s">
        <v>154</v>
      </c>
      <c r="E184" s="37"/>
      <c r="F184" s="201" t="s">
        <v>1703</v>
      </c>
      <c r="G184" s="37"/>
      <c r="H184" s="37"/>
      <c r="I184" s="202"/>
      <c r="J184" s="37"/>
      <c r="K184" s="37"/>
      <c r="L184" s="40"/>
      <c r="M184" s="203"/>
      <c r="N184" s="204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154</v>
      </c>
      <c r="AU184" s="18" t="s">
        <v>83</v>
      </c>
    </row>
    <row r="185" spans="1:65" s="2" customFormat="1" ht="11.25">
      <c r="A185" s="35"/>
      <c r="B185" s="36"/>
      <c r="C185" s="37"/>
      <c r="D185" s="205" t="s">
        <v>155</v>
      </c>
      <c r="E185" s="37"/>
      <c r="F185" s="206" t="s">
        <v>1704</v>
      </c>
      <c r="G185" s="37"/>
      <c r="H185" s="37"/>
      <c r="I185" s="202"/>
      <c r="J185" s="37"/>
      <c r="K185" s="37"/>
      <c r="L185" s="40"/>
      <c r="M185" s="203"/>
      <c r="N185" s="204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155</v>
      </c>
      <c r="AU185" s="18" t="s">
        <v>83</v>
      </c>
    </row>
    <row r="186" spans="1:65" s="2" customFormat="1" ht="24.2" customHeight="1">
      <c r="A186" s="35"/>
      <c r="B186" s="36"/>
      <c r="C186" s="187" t="s">
        <v>293</v>
      </c>
      <c r="D186" s="187" t="s">
        <v>148</v>
      </c>
      <c r="E186" s="188" t="s">
        <v>1705</v>
      </c>
      <c r="F186" s="189" t="s">
        <v>1706</v>
      </c>
      <c r="G186" s="190" t="s">
        <v>170</v>
      </c>
      <c r="H186" s="191">
        <v>2.5</v>
      </c>
      <c r="I186" s="192"/>
      <c r="J186" s="193">
        <f>ROUND(I186*H186,2)</f>
        <v>0</v>
      </c>
      <c r="K186" s="189" t="s">
        <v>152</v>
      </c>
      <c r="L186" s="40"/>
      <c r="M186" s="194" t="s">
        <v>1</v>
      </c>
      <c r="N186" s="195" t="s">
        <v>38</v>
      </c>
      <c r="O186" s="72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8" t="s">
        <v>199</v>
      </c>
      <c r="AT186" s="198" t="s">
        <v>148</v>
      </c>
      <c r="AU186" s="198" t="s">
        <v>83</v>
      </c>
      <c r="AY186" s="18" t="s">
        <v>146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8" t="s">
        <v>81</v>
      </c>
      <c r="BK186" s="199">
        <f>ROUND(I186*H186,2)</f>
        <v>0</v>
      </c>
      <c r="BL186" s="18" t="s">
        <v>199</v>
      </c>
      <c r="BM186" s="198" t="s">
        <v>296</v>
      </c>
    </row>
    <row r="187" spans="1:65" s="2" customFormat="1" ht="19.5">
      <c r="A187" s="35"/>
      <c r="B187" s="36"/>
      <c r="C187" s="37"/>
      <c r="D187" s="200" t="s">
        <v>154</v>
      </c>
      <c r="E187" s="37"/>
      <c r="F187" s="201" t="s">
        <v>1706</v>
      </c>
      <c r="G187" s="37"/>
      <c r="H187" s="37"/>
      <c r="I187" s="202"/>
      <c r="J187" s="37"/>
      <c r="K187" s="37"/>
      <c r="L187" s="40"/>
      <c r="M187" s="203"/>
      <c r="N187" s="204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154</v>
      </c>
      <c r="AU187" s="18" t="s">
        <v>83</v>
      </c>
    </row>
    <row r="188" spans="1:65" s="2" customFormat="1" ht="11.25">
      <c r="A188" s="35"/>
      <c r="B188" s="36"/>
      <c r="C188" s="37"/>
      <c r="D188" s="205" t="s">
        <v>155</v>
      </c>
      <c r="E188" s="37"/>
      <c r="F188" s="206" t="s">
        <v>1707</v>
      </c>
      <c r="G188" s="37"/>
      <c r="H188" s="37"/>
      <c r="I188" s="202"/>
      <c r="J188" s="37"/>
      <c r="K188" s="37"/>
      <c r="L188" s="40"/>
      <c r="M188" s="203"/>
      <c r="N188" s="204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155</v>
      </c>
      <c r="AU188" s="18" t="s">
        <v>83</v>
      </c>
    </row>
    <row r="189" spans="1:65" s="2" customFormat="1" ht="24.2" customHeight="1">
      <c r="A189" s="35"/>
      <c r="B189" s="36"/>
      <c r="C189" s="187" t="s">
        <v>218</v>
      </c>
      <c r="D189" s="187" t="s">
        <v>148</v>
      </c>
      <c r="E189" s="188" t="s">
        <v>1708</v>
      </c>
      <c r="F189" s="189" t="s">
        <v>1709</v>
      </c>
      <c r="G189" s="190" t="s">
        <v>170</v>
      </c>
      <c r="H189" s="191">
        <v>2.5</v>
      </c>
      <c r="I189" s="192"/>
      <c r="J189" s="193">
        <f>ROUND(I189*H189,2)</f>
        <v>0</v>
      </c>
      <c r="K189" s="189" t="s">
        <v>152</v>
      </c>
      <c r="L189" s="40"/>
      <c r="M189" s="194" t="s">
        <v>1</v>
      </c>
      <c r="N189" s="195" t="s">
        <v>38</v>
      </c>
      <c r="O189" s="72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8" t="s">
        <v>199</v>
      </c>
      <c r="AT189" s="198" t="s">
        <v>148</v>
      </c>
      <c r="AU189" s="198" t="s">
        <v>83</v>
      </c>
      <c r="AY189" s="18" t="s">
        <v>146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8" t="s">
        <v>81</v>
      </c>
      <c r="BK189" s="199">
        <f>ROUND(I189*H189,2)</f>
        <v>0</v>
      </c>
      <c r="BL189" s="18" t="s">
        <v>199</v>
      </c>
      <c r="BM189" s="198" t="s">
        <v>304</v>
      </c>
    </row>
    <row r="190" spans="1:65" s="2" customFormat="1" ht="11.25">
      <c r="A190" s="35"/>
      <c r="B190" s="36"/>
      <c r="C190" s="37"/>
      <c r="D190" s="200" t="s">
        <v>154</v>
      </c>
      <c r="E190" s="37"/>
      <c r="F190" s="201" t="s">
        <v>1709</v>
      </c>
      <c r="G190" s="37"/>
      <c r="H190" s="37"/>
      <c r="I190" s="202"/>
      <c r="J190" s="37"/>
      <c r="K190" s="37"/>
      <c r="L190" s="40"/>
      <c r="M190" s="203"/>
      <c r="N190" s="204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154</v>
      </c>
      <c r="AU190" s="18" t="s">
        <v>83</v>
      </c>
    </row>
    <row r="191" spans="1:65" s="2" customFormat="1" ht="11.25">
      <c r="A191" s="35"/>
      <c r="B191" s="36"/>
      <c r="C191" s="37"/>
      <c r="D191" s="205" t="s">
        <v>155</v>
      </c>
      <c r="E191" s="37"/>
      <c r="F191" s="206" t="s">
        <v>1710</v>
      </c>
      <c r="G191" s="37"/>
      <c r="H191" s="37"/>
      <c r="I191" s="202"/>
      <c r="J191" s="37"/>
      <c r="K191" s="37"/>
      <c r="L191" s="40"/>
      <c r="M191" s="203"/>
      <c r="N191" s="204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155</v>
      </c>
      <c r="AU191" s="18" t="s">
        <v>83</v>
      </c>
    </row>
    <row r="192" spans="1:65" s="2" customFormat="1" ht="24.2" customHeight="1">
      <c r="A192" s="35"/>
      <c r="B192" s="36"/>
      <c r="C192" s="187" t="s">
        <v>7</v>
      </c>
      <c r="D192" s="187" t="s">
        <v>148</v>
      </c>
      <c r="E192" s="188" t="s">
        <v>1711</v>
      </c>
      <c r="F192" s="189" t="s">
        <v>1712</v>
      </c>
      <c r="G192" s="190" t="s">
        <v>170</v>
      </c>
      <c r="H192" s="191">
        <v>2.5</v>
      </c>
      <c r="I192" s="192"/>
      <c r="J192" s="193">
        <f>ROUND(I192*H192,2)</f>
        <v>0</v>
      </c>
      <c r="K192" s="189" t="s">
        <v>152</v>
      </c>
      <c r="L192" s="40"/>
      <c r="M192" s="194" t="s">
        <v>1</v>
      </c>
      <c r="N192" s="195" t="s">
        <v>38</v>
      </c>
      <c r="O192" s="72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8" t="s">
        <v>199</v>
      </c>
      <c r="AT192" s="198" t="s">
        <v>148</v>
      </c>
      <c r="AU192" s="198" t="s">
        <v>83</v>
      </c>
      <c r="AY192" s="18" t="s">
        <v>146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8" t="s">
        <v>81</v>
      </c>
      <c r="BK192" s="199">
        <f>ROUND(I192*H192,2)</f>
        <v>0</v>
      </c>
      <c r="BL192" s="18" t="s">
        <v>199</v>
      </c>
      <c r="BM192" s="198" t="s">
        <v>313</v>
      </c>
    </row>
    <row r="193" spans="1:65" s="2" customFormat="1" ht="11.25">
      <c r="A193" s="35"/>
      <c r="B193" s="36"/>
      <c r="C193" s="37"/>
      <c r="D193" s="200" t="s">
        <v>154</v>
      </c>
      <c r="E193" s="37"/>
      <c r="F193" s="201" t="s">
        <v>1712</v>
      </c>
      <c r="G193" s="37"/>
      <c r="H193" s="37"/>
      <c r="I193" s="202"/>
      <c r="J193" s="37"/>
      <c r="K193" s="37"/>
      <c r="L193" s="40"/>
      <c r="M193" s="203"/>
      <c r="N193" s="204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154</v>
      </c>
      <c r="AU193" s="18" t="s">
        <v>83</v>
      </c>
    </row>
    <row r="194" spans="1:65" s="2" customFormat="1" ht="11.25">
      <c r="A194" s="35"/>
      <c r="B194" s="36"/>
      <c r="C194" s="37"/>
      <c r="D194" s="205" t="s">
        <v>155</v>
      </c>
      <c r="E194" s="37"/>
      <c r="F194" s="206" t="s">
        <v>1713</v>
      </c>
      <c r="G194" s="37"/>
      <c r="H194" s="37"/>
      <c r="I194" s="202"/>
      <c r="J194" s="37"/>
      <c r="K194" s="37"/>
      <c r="L194" s="40"/>
      <c r="M194" s="203"/>
      <c r="N194" s="204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155</v>
      </c>
      <c r="AU194" s="18" t="s">
        <v>83</v>
      </c>
    </row>
    <row r="195" spans="1:65" s="2" customFormat="1" ht="24.2" customHeight="1">
      <c r="A195" s="35"/>
      <c r="B195" s="36"/>
      <c r="C195" s="187" t="s">
        <v>225</v>
      </c>
      <c r="D195" s="187" t="s">
        <v>148</v>
      </c>
      <c r="E195" s="188" t="s">
        <v>1714</v>
      </c>
      <c r="F195" s="189" t="s">
        <v>1715</v>
      </c>
      <c r="G195" s="190" t="s">
        <v>170</v>
      </c>
      <c r="H195" s="191">
        <v>2.5</v>
      </c>
      <c r="I195" s="192"/>
      <c r="J195" s="193">
        <f>ROUND(I195*H195,2)</f>
        <v>0</v>
      </c>
      <c r="K195" s="189" t="s">
        <v>152</v>
      </c>
      <c r="L195" s="40"/>
      <c r="M195" s="194" t="s">
        <v>1</v>
      </c>
      <c r="N195" s="195" t="s">
        <v>38</v>
      </c>
      <c r="O195" s="72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8" t="s">
        <v>199</v>
      </c>
      <c r="AT195" s="198" t="s">
        <v>148</v>
      </c>
      <c r="AU195" s="198" t="s">
        <v>83</v>
      </c>
      <c r="AY195" s="18" t="s">
        <v>146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8" t="s">
        <v>81</v>
      </c>
      <c r="BK195" s="199">
        <f>ROUND(I195*H195,2)</f>
        <v>0</v>
      </c>
      <c r="BL195" s="18" t="s">
        <v>199</v>
      </c>
      <c r="BM195" s="198" t="s">
        <v>316</v>
      </c>
    </row>
    <row r="196" spans="1:65" s="2" customFormat="1" ht="19.5">
      <c r="A196" s="35"/>
      <c r="B196" s="36"/>
      <c r="C196" s="37"/>
      <c r="D196" s="200" t="s">
        <v>154</v>
      </c>
      <c r="E196" s="37"/>
      <c r="F196" s="201" t="s">
        <v>1715</v>
      </c>
      <c r="G196" s="37"/>
      <c r="H196" s="37"/>
      <c r="I196" s="202"/>
      <c r="J196" s="37"/>
      <c r="K196" s="37"/>
      <c r="L196" s="40"/>
      <c r="M196" s="203"/>
      <c r="N196" s="204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154</v>
      </c>
      <c r="AU196" s="18" t="s">
        <v>83</v>
      </c>
    </row>
    <row r="197" spans="1:65" s="2" customFormat="1" ht="11.25">
      <c r="A197" s="35"/>
      <c r="B197" s="36"/>
      <c r="C197" s="37"/>
      <c r="D197" s="205" t="s">
        <v>155</v>
      </c>
      <c r="E197" s="37"/>
      <c r="F197" s="206" t="s">
        <v>1716</v>
      </c>
      <c r="G197" s="37"/>
      <c r="H197" s="37"/>
      <c r="I197" s="202"/>
      <c r="J197" s="37"/>
      <c r="K197" s="37"/>
      <c r="L197" s="40"/>
      <c r="M197" s="203"/>
      <c r="N197" s="204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155</v>
      </c>
      <c r="AU197" s="18" t="s">
        <v>83</v>
      </c>
    </row>
    <row r="198" spans="1:65" s="2" customFormat="1" ht="24.2" customHeight="1">
      <c r="A198" s="35"/>
      <c r="B198" s="36"/>
      <c r="C198" s="187" t="s">
        <v>317</v>
      </c>
      <c r="D198" s="187" t="s">
        <v>148</v>
      </c>
      <c r="E198" s="188" t="s">
        <v>1717</v>
      </c>
      <c r="F198" s="189" t="s">
        <v>1718</v>
      </c>
      <c r="G198" s="190" t="s">
        <v>170</v>
      </c>
      <c r="H198" s="191">
        <v>7.38</v>
      </c>
      <c r="I198" s="192"/>
      <c r="J198" s="193">
        <f>ROUND(I198*H198,2)</f>
        <v>0</v>
      </c>
      <c r="K198" s="189" t="s">
        <v>152</v>
      </c>
      <c r="L198" s="40"/>
      <c r="M198" s="194" t="s">
        <v>1</v>
      </c>
      <c r="N198" s="195" t="s">
        <v>38</v>
      </c>
      <c r="O198" s="72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8" t="s">
        <v>199</v>
      </c>
      <c r="AT198" s="198" t="s">
        <v>148</v>
      </c>
      <c r="AU198" s="198" t="s">
        <v>83</v>
      </c>
      <c r="AY198" s="18" t="s">
        <v>146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8" t="s">
        <v>81</v>
      </c>
      <c r="BK198" s="199">
        <f>ROUND(I198*H198,2)</f>
        <v>0</v>
      </c>
      <c r="BL198" s="18" t="s">
        <v>199</v>
      </c>
      <c r="BM198" s="198" t="s">
        <v>321</v>
      </c>
    </row>
    <row r="199" spans="1:65" s="2" customFormat="1" ht="19.5">
      <c r="A199" s="35"/>
      <c r="B199" s="36"/>
      <c r="C199" s="37"/>
      <c r="D199" s="200" t="s">
        <v>154</v>
      </c>
      <c r="E199" s="37"/>
      <c r="F199" s="201" t="s">
        <v>1718</v>
      </c>
      <c r="G199" s="37"/>
      <c r="H199" s="37"/>
      <c r="I199" s="202"/>
      <c r="J199" s="37"/>
      <c r="K199" s="37"/>
      <c r="L199" s="40"/>
      <c r="M199" s="203"/>
      <c r="N199" s="204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154</v>
      </c>
      <c r="AU199" s="18" t="s">
        <v>83</v>
      </c>
    </row>
    <row r="200" spans="1:65" s="2" customFormat="1" ht="11.25">
      <c r="A200" s="35"/>
      <c r="B200" s="36"/>
      <c r="C200" s="37"/>
      <c r="D200" s="205" t="s">
        <v>155</v>
      </c>
      <c r="E200" s="37"/>
      <c r="F200" s="206" t="s">
        <v>1719</v>
      </c>
      <c r="G200" s="37"/>
      <c r="H200" s="37"/>
      <c r="I200" s="202"/>
      <c r="J200" s="37"/>
      <c r="K200" s="37"/>
      <c r="L200" s="40"/>
      <c r="M200" s="203"/>
      <c r="N200" s="204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155</v>
      </c>
      <c r="AU200" s="18" t="s">
        <v>83</v>
      </c>
    </row>
    <row r="201" spans="1:65" s="2" customFormat="1" ht="16.5" customHeight="1">
      <c r="A201" s="35"/>
      <c r="B201" s="36"/>
      <c r="C201" s="187" t="s">
        <v>262</v>
      </c>
      <c r="D201" s="187" t="s">
        <v>148</v>
      </c>
      <c r="E201" s="188" t="s">
        <v>1631</v>
      </c>
      <c r="F201" s="189" t="s">
        <v>1632</v>
      </c>
      <c r="G201" s="190" t="s">
        <v>170</v>
      </c>
      <c r="H201" s="191">
        <v>7.38</v>
      </c>
      <c r="I201" s="192"/>
      <c r="J201" s="193">
        <f>ROUND(I201*H201,2)</f>
        <v>0</v>
      </c>
      <c r="K201" s="189" t="s">
        <v>152</v>
      </c>
      <c r="L201" s="40"/>
      <c r="M201" s="194" t="s">
        <v>1</v>
      </c>
      <c r="N201" s="195" t="s">
        <v>38</v>
      </c>
      <c r="O201" s="72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8" t="s">
        <v>199</v>
      </c>
      <c r="AT201" s="198" t="s">
        <v>148</v>
      </c>
      <c r="AU201" s="198" t="s">
        <v>83</v>
      </c>
      <c r="AY201" s="18" t="s">
        <v>146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8" t="s">
        <v>81</v>
      </c>
      <c r="BK201" s="199">
        <f>ROUND(I201*H201,2)</f>
        <v>0</v>
      </c>
      <c r="BL201" s="18" t="s">
        <v>199</v>
      </c>
      <c r="BM201" s="198" t="s">
        <v>328</v>
      </c>
    </row>
    <row r="202" spans="1:65" s="2" customFormat="1" ht="11.25">
      <c r="A202" s="35"/>
      <c r="B202" s="36"/>
      <c r="C202" s="37"/>
      <c r="D202" s="200" t="s">
        <v>154</v>
      </c>
      <c r="E202" s="37"/>
      <c r="F202" s="201" t="s">
        <v>1632</v>
      </c>
      <c r="G202" s="37"/>
      <c r="H202" s="37"/>
      <c r="I202" s="202"/>
      <c r="J202" s="37"/>
      <c r="K202" s="37"/>
      <c r="L202" s="40"/>
      <c r="M202" s="203"/>
      <c r="N202" s="204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154</v>
      </c>
      <c r="AU202" s="18" t="s">
        <v>83</v>
      </c>
    </row>
    <row r="203" spans="1:65" s="2" customFormat="1" ht="11.25">
      <c r="A203" s="35"/>
      <c r="B203" s="36"/>
      <c r="C203" s="37"/>
      <c r="D203" s="205" t="s">
        <v>155</v>
      </c>
      <c r="E203" s="37"/>
      <c r="F203" s="206" t="s">
        <v>1634</v>
      </c>
      <c r="G203" s="37"/>
      <c r="H203" s="37"/>
      <c r="I203" s="202"/>
      <c r="J203" s="37"/>
      <c r="K203" s="37"/>
      <c r="L203" s="40"/>
      <c r="M203" s="203"/>
      <c r="N203" s="204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155</v>
      </c>
      <c r="AU203" s="18" t="s">
        <v>83</v>
      </c>
    </row>
    <row r="204" spans="1:65" s="2" customFormat="1" ht="24.2" customHeight="1">
      <c r="A204" s="35"/>
      <c r="B204" s="36"/>
      <c r="C204" s="187" t="s">
        <v>330</v>
      </c>
      <c r="D204" s="187" t="s">
        <v>148</v>
      </c>
      <c r="E204" s="188" t="s">
        <v>1636</v>
      </c>
      <c r="F204" s="189" t="s">
        <v>1637</v>
      </c>
      <c r="G204" s="190" t="s">
        <v>170</v>
      </c>
      <c r="H204" s="191">
        <v>7.38</v>
      </c>
      <c r="I204" s="192"/>
      <c r="J204" s="193">
        <f>ROUND(I204*H204,2)</f>
        <v>0</v>
      </c>
      <c r="K204" s="189" t="s">
        <v>152</v>
      </c>
      <c r="L204" s="40"/>
      <c r="M204" s="194" t="s">
        <v>1</v>
      </c>
      <c r="N204" s="195" t="s">
        <v>38</v>
      </c>
      <c r="O204" s="72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8" t="s">
        <v>199</v>
      </c>
      <c r="AT204" s="198" t="s">
        <v>148</v>
      </c>
      <c r="AU204" s="198" t="s">
        <v>83</v>
      </c>
      <c r="AY204" s="18" t="s">
        <v>146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8" t="s">
        <v>81</v>
      </c>
      <c r="BK204" s="199">
        <f>ROUND(I204*H204,2)</f>
        <v>0</v>
      </c>
      <c r="BL204" s="18" t="s">
        <v>199</v>
      </c>
      <c r="BM204" s="198" t="s">
        <v>333</v>
      </c>
    </row>
    <row r="205" spans="1:65" s="2" customFormat="1" ht="11.25">
      <c r="A205" s="35"/>
      <c r="B205" s="36"/>
      <c r="C205" s="37"/>
      <c r="D205" s="200" t="s">
        <v>154</v>
      </c>
      <c r="E205" s="37"/>
      <c r="F205" s="201" t="s">
        <v>1637</v>
      </c>
      <c r="G205" s="37"/>
      <c r="H205" s="37"/>
      <c r="I205" s="202"/>
      <c r="J205" s="37"/>
      <c r="K205" s="37"/>
      <c r="L205" s="40"/>
      <c r="M205" s="203"/>
      <c r="N205" s="204"/>
      <c r="O205" s="72"/>
      <c r="P205" s="72"/>
      <c r="Q205" s="72"/>
      <c r="R205" s="72"/>
      <c r="S205" s="72"/>
      <c r="T205" s="73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154</v>
      </c>
      <c r="AU205" s="18" t="s">
        <v>83</v>
      </c>
    </row>
    <row r="206" spans="1:65" s="2" customFormat="1" ht="11.25">
      <c r="A206" s="35"/>
      <c r="B206" s="36"/>
      <c r="C206" s="37"/>
      <c r="D206" s="205" t="s">
        <v>155</v>
      </c>
      <c r="E206" s="37"/>
      <c r="F206" s="206" t="s">
        <v>1639</v>
      </c>
      <c r="G206" s="37"/>
      <c r="H206" s="37"/>
      <c r="I206" s="202"/>
      <c r="J206" s="37"/>
      <c r="K206" s="37"/>
      <c r="L206" s="40"/>
      <c r="M206" s="203"/>
      <c r="N206" s="204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155</v>
      </c>
      <c r="AU206" s="18" t="s">
        <v>83</v>
      </c>
    </row>
    <row r="207" spans="1:65" s="2" customFormat="1" ht="24.2" customHeight="1">
      <c r="A207" s="35"/>
      <c r="B207" s="36"/>
      <c r="C207" s="187" t="s">
        <v>268</v>
      </c>
      <c r="D207" s="187" t="s">
        <v>148</v>
      </c>
      <c r="E207" s="188" t="s">
        <v>1640</v>
      </c>
      <c r="F207" s="189" t="s">
        <v>1641</v>
      </c>
      <c r="G207" s="190" t="s">
        <v>170</v>
      </c>
      <c r="H207" s="191">
        <v>7.38</v>
      </c>
      <c r="I207" s="192"/>
      <c r="J207" s="193">
        <f>ROUND(I207*H207,2)</f>
        <v>0</v>
      </c>
      <c r="K207" s="189" t="s">
        <v>152</v>
      </c>
      <c r="L207" s="40"/>
      <c r="M207" s="194" t="s">
        <v>1</v>
      </c>
      <c r="N207" s="195" t="s">
        <v>38</v>
      </c>
      <c r="O207" s="72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8" t="s">
        <v>199</v>
      </c>
      <c r="AT207" s="198" t="s">
        <v>148</v>
      </c>
      <c r="AU207" s="198" t="s">
        <v>83</v>
      </c>
      <c r="AY207" s="18" t="s">
        <v>146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8" t="s">
        <v>81</v>
      </c>
      <c r="BK207" s="199">
        <f>ROUND(I207*H207,2)</f>
        <v>0</v>
      </c>
      <c r="BL207" s="18" t="s">
        <v>199</v>
      </c>
      <c r="BM207" s="198" t="s">
        <v>337</v>
      </c>
    </row>
    <row r="208" spans="1:65" s="2" customFormat="1" ht="19.5">
      <c r="A208" s="35"/>
      <c r="B208" s="36"/>
      <c r="C208" s="37"/>
      <c r="D208" s="200" t="s">
        <v>154</v>
      </c>
      <c r="E208" s="37"/>
      <c r="F208" s="201" t="s">
        <v>1641</v>
      </c>
      <c r="G208" s="37"/>
      <c r="H208" s="37"/>
      <c r="I208" s="202"/>
      <c r="J208" s="37"/>
      <c r="K208" s="37"/>
      <c r="L208" s="40"/>
      <c r="M208" s="203"/>
      <c r="N208" s="204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154</v>
      </c>
      <c r="AU208" s="18" t="s">
        <v>83</v>
      </c>
    </row>
    <row r="209" spans="1:65" s="2" customFormat="1" ht="11.25">
      <c r="A209" s="35"/>
      <c r="B209" s="36"/>
      <c r="C209" s="37"/>
      <c r="D209" s="205" t="s">
        <v>155</v>
      </c>
      <c r="E209" s="37"/>
      <c r="F209" s="206" t="s">
        <v>1643</v>
      </c>
      <c r="G209" s="37"/>
      <c r="H209" s="37"/>
      <c r="I209" s="202"/>
      <c r="J209" s="37"/>
      <c r="K209" s="37"/>
      <c r="L209" s="40"/>
      <c r="M209" s="203"/>
      <c r="N209" s="204"/>
      <c r="O209" s="72"/>
      <c r="P209" s="72"/>
      <c r="Q209" s="72"/>
      <c r="R209" s="72"/>
      <c r="S209" s="72"/>
      <c r="T209" s="73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155</v>
      </c>
      <c r="AU209" s="18" t="s">
        <v>83</v>
      </c>
    </row>
    <row r="210" spans="1:65" s="2" customFormat="1" ht="24.2" customHeight="1">
      <c r="A210" s="35"/>
      <c r="B210" s="36"/>
      <c r="C210" s="187" t="s">
        <v>339</v>
      </c>
      <c r="D210" s="187" t="s">
        <v>148</v>
      </c>
      <c r="E210" s="188" t="s">
        <v>1645</v>
      </c>
      <c r="F210" s="189" t="s">
        <v>1646</v>
      </c>
      <c r="G210" s="190" t="s">
        <v>170</v>
      </c>
      <c r="H210" s="191">
        <v>7.38</v>
      </c>
      <c r="I210" s="192"/>
      <c r="J210" s="193">
        <f>ROUND(I210*H210,2)</f>
        <v>0</v>
      </c>
      <c r="K210" s="189" t="s">
        <v>152</v>
      </c>
      <c r="L210" s="40"/>
      <c r="M210" s="194" t="s">
        <v>1</v>
      </c>
      <c r="N210" s="195" t="s">
        <v>38</v>
      </c>
      <c r="O210" s="72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8" t="s">
        <v>199</v>
      </c>
      <c r="AT210" s="198" t="s">
        <v>148</v>
      </c>
      <c r="AU210" s="198" t="s">
        <v>83</v>
      </c>
      <c r="AY210" s="18" t="s">
        <v>146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8" t="s">
        <v>81</v>
      </c>
      <c r="BK210" s="199">
        <f>ROUND(I210*H210,2)</f>
        <v>0</v>
      </c>
      <c r="BL210" s="18" t="s">
        <v>199</v>
      </c>
      <c r="BM210" s="198" t="s">
        <v>342</v>
      </c>
    </row>
    <row r="211" spans="1:65" s="2" customFormat="1" ht="19.5">
      <c r="A211" s="35"/>
      <c r="B211" s="36"/>
      <c r="C211" s="37"/>
      <c r="D211" s="200" t="s">
        <v>154</v>
      </c>
      <c r="E211" s="37"/>
      <c r="F211" s="201" t="s">
        <v>1646</v>
      </c>
      <c r="G211" s="37"/>
      <c r="H211" s="37"/>
      <c r="I211" s="202"/>
      <c r="J211" s="37"/>
      <c r="K211" s="37"/>
      <c r="L211" s="40"/>
      <c r="M211" s="203"/>
      <c r="N211" s="204"/>
      <c r="O211" s="72"/>
      <c r="P211" s="72"/>
      <c r="Q211" s="72"/>
      <c r="R211" s="72"/>
      <c r="S211" s="72"/>
      <c r="T211" s="73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154</v>
      </c>
      <c r="AU211" s="18" t="s">
        <v>83</v>
      </c>
    </row>
    <row r="212" spans="1:65" s="2" customFormat="1" ht="11.25">
      <c r="A212" s="35"/>
      <c r="B212" s="36"/>
      <c r="C212" s="37"/>
      <c r="D212" s="205" t="s">
        <v>155</v>
      </c>
      <c r="E212" s="37"/>
      <c r="F212" s="206" t="s">
        <v>1648</v>
      </c>
      <c r="G212" s="37"/>
      <c r="H212" s="37"/>
      <c r="I212" s="202"/>
      <c r="J212" s="37"/>
      <c r="K212" s="37"/>
      <c r="L212" s="40"/>
      <c r="M212" s="203"/>
      <c r="N212" s="204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155</v>
      </c>
      <c r="AU212" s="18" t="s">
        <v>83</v>
      </c>
    </row>
    <row r="213" spans="1:65" s="2" customFormat="1" ht="24.2" customHeight="1">
      <c r="A213" s="35"/>
      <c r="B213" s="36"/>
      <c r="C213" s="187" t="s">
        <v>273</v>
      </c>
      <c r="D213" s="187" t="s">
        <v>148</v>
      </c>
      <c r="E213" s="188" t="s">
        <v>1720</v>
      </c>
      <c r="F213" s="189" t="s">
        <v>1721</v>
      </c>
      <c r="G213" s="190" t="s">
        <v>170</v>
      </c>
      <c r="H213" s="191">
        <v>4.96</v>
      </c>
      <c r="I213" s="192"/>
      <c r="J213" s="193">
        <f>ROUND(I213*H213,2)</f>
        <v>0</v>
      </c>
      <c r="K213" s="189" t="s">
        <v>152</v>
      </c>
      <c r="L213" s="40"/>
      <c r="M213" s="194" t="s">
        <v>1</v>
      </c>
      <c r="N213" s="195" t="s">
        <v>38</v>
      </c>
      <c r="O213" s="72"/>
      <c r="P213" s="196">
        <f>O213*H213</f>
        <v>0</v>
      </c>
      <c r="Q213" s="196">
        <v>0</v>
      </c>
      <c r="R213" s="196">
        <f>Q213*H213</f>
        <v>0</v>
      </c>
      <c r="S213" s="196">
        <v>0</v>
      </c>
      <c r="T213" s="19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8" t="s">
        <v>199</v>
      </c>
      <c r="AT213" s="198" t="s">
        <v>148</v>
      </c>
      <c r="AU213" s="198" t="s">
        <v>83</v>
      </c>
      <c r="AY213" s="18" t="s">
        <v>146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8" t="s">
        <v>81</v>
      </c>
      <c r="BK213" s="199">
        <f>ROUND(I213*H213,2)</f>
        <v>0</v>
      </c>
      <c r="BL213" s="18" t="s">
        <v>199</v>
      </c>
      <c r="BM213" s="198" t="s">
        <v>345</v>
      </c>
    </row>
    <row r="214" spans="1:65" s="2" customFormat="1" ht="19.5">
      <c r="A214" s="35"/>
      <c r="B214" s="36"/>
      <c r="C214" s="37"/>
      <c r="D214" s="200" t="s">
        <v>154</v>
      </c>
      <c r="E214" s="37"/>
      <c r="F214" s="201" t="s">
        <v>1721</v>
      </c>
      <c r="G214" s="37"/>
      <c r="H214" s="37"/>
      <c r="I214" s="202"/>
      <c r="J214" s="37"/>
      <c r="K214" s="37"/>
      <c r="L214" s="40"/>
      <c r="M214" s="203"/>
      <c r="N214" s="204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154</v>
      </c>
      <c r="AU214" s="18" t="s">
        <v>83</v>
      </c>
    </row>
    <row r="215" spans="1:65" s="2" customFormat="1" ht="11.25">
      <c r="A215" s="35"/>
      <c r="B215" s="36"/>
      <c r="C215" s="37"/>
      <c r="D215" s="205" t="s">
        <v>155</v>
      </c>
      <c r="E215" s="37"/>
      <c r="F215" s="206" t="s">
        <v>1722</v>
      </c>
      <c r="G215" s="37"/>
      <c r="H215" s="37"/>
      <c r="I215" s="202"/>
      <c r="J215" s="37"/>
      <c r="K215" s="37"/>
      <c r="L215" s="40"/>
      <c r="M215" s="203"/>
      <c r="N215" s="204"/>
      <c r="O215" s="72"/>
      <c r="P215" s="72"/>
      <c r="Q215" s="72"/>
      <c r="R215" s="72"/>
      <c r="S215" s="72"/>
      <c r="T215" s="73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155</v>
      </c>
      <c r="AU215" s="18" t="s">
        <v>83</v>
      </c>
    </row>
    <row r="216" spans="1:65" s="2" customFormat="1" ht="24.2" customHeight="1">
      <c r="A216" s="35"/>
      <c r="B216" s="36"/>
      <c r="C216" s="187" t="s">
        <v>350</v>
      </c>
      <c r="D216" s="187" t="s">
        <v>148</v>
      </c>
      <c r="E216" s="188" t="s">
        <v>1723</v>
      </c>
      <c r="F216" s="189" t="s">
        <v>1724</v>
      </c>
      <c r="G216" s="190" t="s">
        <v>170</v>
      </c>
      <c r="H216" s="191">
        <v>4.96</v>
      </c>
      <c r="I216" s="192"/>
      <c r="J216" s="193">
        <f>ROUND(I216*H216,2)</f>
        <v>0</v>
      </c>
      <c r="K216" s="189" t="s">
        <v>152</v>
      </c>
      <c r="L216" s="40"/>
      <c r="M216" s="194" t="s">
        <v>1</v>
      </c>
      <c r="N216" s="195" t="s">
        <v>38</v>
      </c>
      <c r="O216" s="72"/>
      <c r="P216" s="196">
        <f>O216*H216</f>
        <v>0</v>
      </c>
      <c r="Q216" s="196">
        <v>0</v>
      </c>
      <c r="R216" s="196">
        <f>Q216*H216</f>
        <v>0</v>
      </c>
      <c r="S216" s="196">
        <v>0</v>
      </c>
      <c r="T216" s="19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8" t="s">
        <v>199</v>
      </c>
      <c r="AT216" s="198" t="s">
        <v>148</v>
      </c>
      <c r="AU216" s="198" t="s">
        <v>83</v>
      </c>
      <c r="AY216" s="18" t="s">
        <v>146</v>
      </c>
      <c r="BE216" s="199">
        <f>IF(N216="základní",J216,0)</f>
        <v>0</v>
      </c>
      <c r="BF216" s="199">
        <f>IF(N216="snížená",J216,0)</f>
        <v>0</v>
      </c>
      <c r="BG216" s="199">
        <f>IF(N216="zákl. přenesená",J216,0)</f>
        <v>0</v>
      </c>
      <c r="BH216" s="199">
        <f>IF(N216="sníž. přenesená",J216,0)</f>
        <v>0</v>
      </c>
      <c r="BI216" s="199">
        <f>IF(N216="nulová",J216,0)</f>
        <v>0</v>
      </c>
      <c r="BJ216" s="18" t="s">
        <v>81</v>
      </c>
      <c r="BK216" s="199">
        <f>ROUND(I216*H216,2)</f>
        <v>0</v>
      </c>
      <c r="BL216" s="18" t="s">
        <v>199</v>
      </c>
      <c r="BM216" s="198" t="s">
        <v>353</v>
      </c>
    </row>
    <row r="217" spans="1:65" s="2" customFormat="1" ht="11.25">
      <c r="A217" s="35"/>
      <c r="B217" s="36"/>
      <c r="C217" s="37"/>
      <c r="D217" s="200" t="s">
        <v>154</v>
      </c>
      <c r="E217" s="37"/>
      <c r="F217" s="201" t="s">
        <v>1724</v>
      </c>
      <c r="G217" s="37"/>
      <c r="H217" s="37"/>
      <c r="I217" s="202"/>
      <c r="J217" s="37"/>
      <c r="K217" s="37"/>
      <c r="L217" s="40"/>
      <c r="M217" s="203"/>
      <c r="N217" s="204"/>
      <c r="O217" s="72"/>
      <c r="P217" s="72"/>
      <c r="Q217" s="72"/>
      <c r="R217" s="72"/>
      <c r="S217" s="72"/>
      <c r="T217" s="73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154</v>
      </c>
      <c r="AU217" s="18" t="s">
        <v>83</v>
      </c>
    </row>
    <row r="218" spans="1:65" s="2" customFormat="1" ht="11.25">
      <c r="A218" s="35"/>
      <c r="B218" s="36"/>
      <c r="C218" s="37"/>
      <c r="D218" s="205" t="s">
        <v>155</v>
      </c>
      <c r="E218" s="37"/>
      <c r="F218" s="206" t="s">
        <v>1725</v>
      </c>
      <c r="G218" s="37"/>
      <c r="H218" s="37"/>
      <c r="I218" s="202"/>
      <c r="J218" s="37"/>
      <c r="K218" s="37"/>
      <c r="L218" s="40"/>
      <c r="M218" s="203"/>
      <c r="N218" s="204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155</v>
      </c>
      <c r="AU218" s="18" t="s">
        <v>83</v>
      </c>
    </row>
    <row r="219" spans="1:65" s="2" customFormat="1" ht="24.2" customHeight="1">
      <c r="A219" s="35"/>
      <c r="B219" s="36"/>
      <c r="C219" s="187" t="s">
        <v>277</v>
      </c>
      <c r="D219" s="187" t="s">
        <v>148</v>
      </c>
      <c r="E219" s="188" t="s">
        <v>1726</v>
      </c>
      <c r="F219" s="189" t="s">
        <v>1727</v>
      </c>
      <c r="G219" s="190" t="s">
        <v>170</v>
      </c>
      <c r="H219" s="191">
        <v>4.96</v>
      </c>
      <c r="I219" s="192"/>
      <c r="J219" s="193">
        <f>ROUND(I219*H219,2)</f>
        <v>0</v>
      </c>
      <c r="K219" s="189" t="s">
        <v>152</v>
      </c>
      <c r="L219" s="40"/>
      <c r="M219" s="194" t="s">
        <v>1</v>
      </c>
      <c r="N219" s="195" t="s">
        <v>38</v>
      </c>
      <c r="O219" s="72"/>
      <c r="P219" s="196">
        <f>O219*H219</f>
        <v>0</v>
      </c>
      <c r="Q219" s="196">
        <v>0</v>
      </c>
      <c r="R219" s="196">
        <f>Q219*H219</f>
        <v>0</v>
      </c>
      <c r="S219" s="196">
        <v>0</v>
      </c>
      <c r="T219" s="19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8" t="s">
        <v>199</v>
      </c>
      <c r="AT219" s="198" t="s">
        <v>148</v>
      </c>
      <c r="AU219" s="198" t="s">
        <v>83</v>
      </c>
      <c r="AY219" s="18" t="s">
        <v>146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8" t="s">
        <v>81</v>
      </c>
      <c r="BK219" s="199">
        <f>ROUND(I219*H219,2)</f>
        <v>0</v>
      </c>
      <c r="BL219" s="18" t="s">
        <v>199</v>
      </c>
      <c r="BM219" s="198" t="s">
        <v>358</v>
      </c>
    </row>
    <row r="220" spans="1:65" s="2" customFormat="1" ht="19.5">
      <c r="A220" s="35"/>
      <c r="B220" s="36"/>
      <c r="C220" s="37"/>
      <c r="D220" s="200" t="s">
        <v>154</v>
      </c>
      <c r="E220" s="37"/>
      <c r="F220" s="201" t="s">
        <v>1727</v>
      </c>
      <c r="G220" s="37"/>
      <c r="H220" s="37"/>
      <c r="I220" s="202"/>
      <c r="J220" s="37"/>
      <c r="K220" s="37"/>
      <c r="L220" s="40"/>
      <c r="M220" s="203"/>
      <c r="N220" s="204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154</v>
      </c>
      <c r="AU220" s="18" t="s">
        <v>83</v>
      </c>
    </row>
    <row r="221" spans="1:65" s="2" customFormat="1" ht="11.25">
      <c r="A221" s="35"/>
      <c r="B221" s="36"/>
      <c r="C221" s="37"/>
      <c r="D221" s="205" t="s">
        <v>155</v>
      </c>
      <c r="E221" s="37"/>
      <c r="F221" s="206" t="s">
        <v>1728</v>
      </c>
      <c r="G221" s="37"/>
      <c r="H221" s="37"/>
      <c r="I221" s="202"/>
      <c r="J221" s="37"/>
      <c r="K221" s="37"/>
      <c r="L221" s="40"/>
      <c r="M221" s="203"/>
      <c r="N221" s="204"/>
      <c r="O221" s="72"/>
      <c r="P221" s="72"/>
      <c r="Q221" s="72"/>
      <c r="R221" s="72"/>
      <c r="S221" s="72"/>
      <c r="T221" s="73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155</v>
      </c>
      <c r="AU221" s="18" t="s">
        <v>83</v>
      </c>
    </row>
    <row r="222" spans="1:65" s="2" customFormat="1" ht="24.2" customHeight="1">
      <c r="A222" s="35"/>
      <c r="B222" s="36"/>
      <c r="C222" s="187" t="s">
        <v>360</v>
      </c>
      <c r="D222" s="187" t="s">
        <v>148</v>
      </c>
      <c r="E222" s="188" t="s">
        <v>1729</v>
      </c>
      <c r="F222" s="189" t="s">
        <v>1730</v>
      </c>
      <c r="G222" s="190" t="s">
        <v>170</v>
      </c>
      <c r="H222" s="191">
        <v>4.96</v>
      </c>
      <c r="I222" s="192"/>
      <c r="J222" s="193">
        <f>ROUND(I222*H222,2)</f>
        <v>0</v>
      </c>
      <c r="K222" s="189" t="s">
        <v>152</v>
      </c>
      <c r="L222" s="40"/>
      <c r="M222" s="194" t="s">
        <v>1</v>
      </c>
      <c r="N222" s="195" t="s">
        <v>38</v>
      </c>
      <c r="O222" s="72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8" t="s">
        <v>199</v>
      </c>
      <c r="AT222" s="198" t="s">
        <v>148</v>
      </c>
      <c r="AU222" s="198" t="s">
        <v>83</v>
      </c>
      <c r="AY222" s="18" t="s">
        <v>146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8" t="s">
        <v>81</v>
      </c>
      <c r="BK222" s="199">
        <f>ROUND(I222*H222,2)</f>
        <v>0</v>
      </c>
      <c r="BL222" s="18" t="s">
        <v>199</v>
      </c>
      <c r="BM222" s="198" t="s">
        <v>363</v>
      </c>
    </row>
    <row r="223" spans="1:65" s="2" customFormat="1" ht="11.25">
      <c r="A223" s="35"/>
      <c r="B223" s="36"/>
      <c r="C223" s="37"/>
      <c r="D223" s="200" t="s">
        <v>154</v>
      </c>
      <c r="E223" s="37"/>
      <c r="F223" s="201" t="s">
        <v>1730</v>
      </c>
      <c r="G223" s="37"/>
      <c r="H223" s="37"/>
      <c r="I223" s="202"/>
      <c r="J223" s="37"/>
      <c r="K223" s="37"/>
      <c r="L223" s="40"/>
      <c r="M223" s="203"/>
      <c r="N223" s="204"/>
      <c r="O223" s="72"/>
      <c r="P223" s="72"/>
      <c r="Q223" s="72"/>
      <c r="R223" s="72"/>
      <c r="S223" s="72"/>
      <c r="T223" s="73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154</v>
      </c>
      <c r="AU223" s="18" t="s">
        <v>83</v>
      </c>
    </row>
    <row r="224" spans="1:65" s="2" customFormat="1" ht="11.25">
      <c r="A224" s="35"/>
      <c r="B224" s="36"/>
      <c r="C224" s="37"/>
      <c r="D224" s="205" t="s">
        <v>155</v>
      </c>
      <c r="E224" s="37"/>
      <c r="F224" s="206" t="s">
        <v>1731</v>
      </c>
      <c r="G224" s="37"/>
      <c r="H224" s="37"/>
      <c r="I224" s="202"/>
      <c r="J224" s="37"/>
      <c r="K224" s="37"/>
      <c r="L224" s="40"/>
      <c r="M224" s="203"/>
      <c r="N224" s="204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155</v>
      </c>
      <c r="AU224" s="18" t="s">
        <v>83</v>
      </c>
    </row>
    <row r="225" spans="1:65" s="12" customFormat="1" ht="22.9" customHeight="1">
      <c r="B225" s="171"/>
      <c r="C225" s="172"/>
      <c r="D225" s="173" t="s">
        <v>72</v>
      </c>
      <c r="E225" s="185" t="s">
        <v>1649</v>
      </c>
      <c r="F225" s="185" t="s">
        <v>1650</v>
      </c>
      <c r="G225" s="172"/>
      <c r="H225" s="172"/>
      <c r="I225" s="175"/>
      <c r="J225" s="186">
        <f>BK225</f>
        <v>0</v>
      </c>
      <c r="K225" s="172"/>
      <c r="L225" s="177"/>
      <c r="M225" s="178"/>
      <c r="N225" s="179"/>
      <c r="O225" s="179"/>
      <c r="P225" s="180">
        <f>SUM(P226:P257)</f>
        <v>0</v>
      </c>
      <c r="Q225" s="179"/>
      <c r="R225" s="180">
        <f>SUM(R226:R257)</f>
        <v>0</v>
      </c>
      <c r="S225" s="179"/>
      <c r="T225" s="181">
        <f>SUM(T226:T257)</f>
        <v>0</v>
      </c>
      <c r="AR225" s="182" t="s">
        <v>83</v>
      </c>
      <c r="AT225" s="183" t="s">
        <v>72</v>
      </c>
      <c r="AU225" s="183" t="s">
        <v>81</v>
      </c>
      <c r="AY225" s="182" t="s">
        <v>146</v>
      </c>
      <c r="BK225" s="184">
        <f>SUM(BK226:BK257)</f>
        <v>0</v>
      </c>
    </row>
    <row r="226" spans="1:65" s="2" customFormat="1" ht="24.2" customHeight="1">
      <c r="A226" s="35"/>
      <c r="B226" s="36"/>
      <c r="C226" s="187" t="s">
        <v>281</v>
      </c>
      <c r="D226" s="187" t="s">
        <v>148</v>
      </c>
      <c r="E226" s="188" t="s">
        <v>1732</v>
      </c>
      <c r="F226" s="189" t="s">
        <v>1733</v>
      </c>
      <c r="G226" s="190" t="s">
        <v>261</v>
      </c>
      <c r="H226" s="191">
        <v>1</v>
      </c>
      <c r="I226" s="192"/>
      <c r="J226" s="193">
        <f>ROUND(I226*H226,2)</f>
        <v>0</v>
      </c>
      <c r="K226" s="189" t="s">
        <v>312</v>
      </c>
      <c r="L226" s="40"/>
      <c r="M226" s="194" t="s">
        <v>1</v>
      </c>
      <c r="N226" s="195" t="s">
        <v>38</v>
      </c>
      <c r="O226" s="72"/>
      <c r="P226" s="196">
        <f>O226*H226</f>
        <v>0</v>
      </c>
      <c r="Q226" s="196">
        <v>0</v>
      </c>
      <c r="R226" s="196">
        <f>Q226*H226</f>
        <v>0</v>
      </c>
      <c r="S226" s="196">
        <v>0</v>
      </c>
      <c r="T226" s="19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8" t="s">
        <v>199</v>
      </c>
      <c r="AT226" s="198" t="s">
        <v>148</v>
      </c>
      <c r="AU226" s="198" t="s">
        <v>83</v>
      </c>
      <c r="AY226" s="18" t="s">
        <v>146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18" t="s">
        <v>81</v>
      </c>
      <c r="BK226" s="199">
        <f>ROUND(I226*H226,2)</f>
        <v>0</v>
      </c>
      <c r="BL226" s="18" t="s">
        <v>199</v>
      </c>
      <c r="BM226" s="198" t="s">
        <v>371</v>
      </c>
    </row>
    <row r="227" spans="1:65" s="2" customFormat="1" ht="19.5">
      <c r="A227" s="35"/>
      <c r="B227" s="36"/>
      <c r="C227" s="37"/>
      <c r="D227" s="200" t="s">
        <v>154</v>
      </c>
      <c r="E227" s="37"/>
      <c r="F227" s="201" t="s">
        <v>1733</v>
      </c>
      <c r="G227" s="37"/>
      <c r="H227" s="37"/>
      <c r="I227" s="202"/>
      <c r="J227" s="37"/>
      <c r="K227" s="37"/>
      <c r="L227" s="40"/>
      <c r="M227" s="203"/>
      <c r="N227" s="204"/>
      <c r="O227" s="72"/>
      <c r="P227" s="72"/>
      <c r="Q227" s="72"/>
      <c r="R227" s="72"/>
      <c r="S227" s="72"/>
      <c r="T227" s="73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154</v>
      </c>
      <c r="AU227" s="18" t="s">
        <v>83</v>
      </c>
    </row>
    <row r="228" spans="1:65" s="2" customFormat="1" ht="24.2" customHeight="1">
      <c r="A228" s="35"/>
      <c r="B228" s="36"/>
      <c r="C228" s="187" t="s">
        <v>375</v>
      </c>
      <c r="D228" s="187" t="s">
        <v>148</v>
      </c>
      <c r="E228" s="188" t="s">
        <v>1651</v>
      </c>
      <c r="F228" s="189" t="s">
        <v>1652</v>
      </c>
      <c r="G228" s="190" t="s">
        <v>170</v>
      </c>
      <c r="H228" s="191">
        <v>119.154</v>
      </c>
      <c r="I228" s="192"/>
      <c r="J228" s="193">
        <f>ROUND(I228*H228,2)</f>
        <v>0</v>
      </c>
      <c r="K228" s="189" t="s">
        <v>152</v>
      </c>
      <c r="L228" s="40"/>
      <c r="M228" s="194" t="s">
        <v>1</v>
      </c>
      <c r="N228" s="195" t="s">
        <v>38</v>
      </c>
      <c r="O228" s="72"/>
      <c r="P228" s="196">
        <f>O228*H228</f>
        <v>0</v>
      </c>
      <c r="Q228" s="196">
        <v>0</v>
      </c>
      <c r="R228" s="196">
        <f>Q228*H228</f>
        <v>0</v>
      </c>
      <c r="S228" s="196">
        <v>0</v>
      </c>
      <c r="T228" s="19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8" t="s">
        <v>199</v>
      </c>
      <c r="AT228" s="198" t="s">
        <v>148</v>
      </c>
      <c r="AU228" s="198" t="s">
        <v>83</v>
      </c>
      <c r="AY228" s="18" t="s">
        <v>146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8" t="s">
        <v>81</v>
      </c>
      <c r="BK228" s="199">
        <f>ROUND(I228*H228,2)</f>
        <v>0</v>
      </c>
      <c r="BL228" s="18" t="s">
        <v>199</v>
      </c>
      <c r="BM228" s="198" t="s">
        <v>378</v>
      </c>
    </row>
    <row r="229" spans="1:65" s="2" customFormat="1" ht="11.25">
      <c r="A229" s="35"/>
      <c r="B229" s="36"/>
      <c r="C229" s="37"/>
      <c r="D229" s="200" t="s">
        <v>154</v>
      </c>
      <c r="E229" s="37"/>
      <c r="F229" s="201" t="s">
        <v>1652</v>
      </c>
      <c r="G229" s="37"/>
      <c r="H229" s="37"/>
      <c r="I229" s="202"/>
      <c r="J229" s="37"/>
      <c r="K229" s="37"/>
      <c r="L229" s="40"/>
      <c r="M229" s="203"/>
      <c r="N229" s="204"/>
      <c r="O229" s="72"/>
      <c r="P229" s="72"/>
      <c r="Q229" s="72"/>
      <c r="R229" s="72"/>
      <c r="S229" s="72"/>
      <c r="T229" s="73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154</v>
      </c>
      <c r="AU229" s="18" t="s">
        <v>83</v>
      </c>
    </row>
    <row r="230" spans="1:65" s="2" customFormat="1" ht="11.25">
      <c r="A230" s="35"/>
      <c r="B230" s="36"/>
      <c r="C230" s="37"/>
      <c r="D230" s="205" t="s">
        <v>155</v>
      </c>
      <c r="E230" s="37"/>
      <c r="F230" s="206" t="s">
        <v>1654</v>
      </c>
      <c r="G230" s="37"/>
      <c r="H230" s="37"/>
      <c r="I230" s="202"/>
      <c r="J230" s="37"/>
      <c r="K230" s="37"/>
      <c r="L230" s="40"/>
      <c r="M230" s="203"/>
      <c r="N230" s="204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155</v>
      </c>
      <c r="AU230" s="18" t="s">
        <v>83</v>
      </c>
    </row>
    <row r="231" spans="1:65" s="2" customFormat="1" ht="16.5" customHeight="1">
      <c r="A231" s="35"/>
      <c r="B231" s="36"/>
      <c r="C231" s="187" t="s">
        <v>286</v>
      </c>
      <c r="D231" s="187" t="s">
        <v>148</v>
      </c>
      <c r="E231" s="188" t="s">
        <v>1734</v>
      </c>
      <c r="F231" s="189" t="s">
        <v>1735</v>
      </c>
      <c r="G231" s="190" t="s">
        <v>170</v>
      </c>
      <c r="H231" s="191">
        <v>119.154</v>
      </c>
      <c r="I231" s="192"/>
      <c r="J231" s="193">
        <f>ROUND(I231*H231,2)</f>
        <v>0</v>
      </c>
      <c r="K231" s="189" t="s">
        <v>152</v>
      </c>
      <c r="L231" s="40"/>
      <c r="M231" s="194" t="s">
        <v>1</v>
      </c>
      <c r="N231" s="195" t="s">
        <v>38</v>
      </c>
      <c r="O231" s="72"/>
      <c r="P231" s="196">
        <f>O231*H231</f>
        <v>0</v>
      </c>
      <c r="Q231" s="196">
        <v>0</v>
      </c>
      <c r="R231" s="196">
        <f>Q231*H231</f>
        <v>0</v>
      </c>
      <c r="S231" s="196">
        <v>0</v>
      </c>
      <c r="T231" s="19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8" t="s">
        <v>199</v>
      </c>
      <c r="AT231" s="198" t="s">
        <v>148</v>
      </c>
      <c r="AU231" s="198" t="s">
        <v>83</v>
      </c>
      <c r="AY231" s="18" t="s">
        <v>146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8" t="s">
        <v>81</v>
      </c>
      <c r="BK231" s="199">
        <f>ROUND(I231*H231,2)</f>
        <v>0</v>
      </c>
      <c r="BL231" s="18" t="s">
        <v>199</v>
      </c>
      <c r="BM231" s="198" t="s">
        <v>383</v>
      </c>
    </row>
    <row r="232" spans="1:65" s="2" customFormat="1" ht="11.25">
      <c r="A232" s="35"/>
      <c r="B232" s="36"/>
      <c r="C232" s="37"/>
      <c r="D232" s="200" t="s">
        <v>154</v>
      </c>
      <c r="E232" s="37"/>
      <c r="F232" s="201" t="s">
        <v>1735</v>
      </c>
      <c r="G232" s="37"/>
      <c r="H232" s="37"/>
      <c r="I232" s="202"/>
      <c r="J232" s="37"/>
      <c r="K232" s="37"/>
      <c r="L232" s="40"/>
      <c r="M232" s="203"/>
      <c r="N232" s="204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154</v>
      </c>
      <c r="AU232" s="18" t="s">
        <v>83</v>
      </c>
    </row>
    <row r="233" spans="1:65" s="2" customFormat="1" ht="11.25">
      <c r="A233" s="35"/>
      <c r="B233" s="36"/>
      <c r="C233" s="37"/>
      <c r="D233" s="205" t="s">
        <v>155</v>
      </c>
      <c r="E233" s="37"/>
      <c r="F233" s="206" t="s">
        <v>1736</v>
      </c>
      <c r="G233" s="37"/>
      <c r="H233" s="37"/>
      <c r="I233" s="202"/>
      <c r="J233" s="37"/>
      <c r="K233" s="37"/>
      <c r="L233" s="40"/>
      <c r="M233" s="203"/>
      <c r="N233" s="204"/>
      <c r="O233" s="72"/>
      <c r="P233" s="72"/>
      <c r="Q233" s="72"/>
      <c r="R233" s="72"/>
      <c r="S233" s="72"/>
      <c r="T233" s="73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155</v>
      </c>
      <c r="AU233" s="18" t="s">
        <v>83</v>
      </c>
    </row>
    <row r="234" spans="1:65" s="2" customFormat="1" ht="24.2" customHeight="1">
      <c r="A234" s="35"/>
      <c r="B234" s="36"/>
      <c r="C234" s="187" t="s">
        <v>324</v>
      </c>
      <c r="D234" s="187" t="s">
        <v>148</v>
      </c>
      <c r="E234" s="188" t="s">
        <v>1737</v>
      </c>
      <c r="F234" s="189" t="s">
        <v>1738</v>
      </c>
      <c r="G234" s="190" t="s">
        <v>170</v>
      </c>
      <c r="H234" s="191">
        <v>119.154</v>
      </c>
      <c r="I234" s="192"/>
      <c r="J234" s="193">
        <f>ROUND(I234*H234,2)</f>
        <v>0</v>
      </c>
      <c r="K234" s="189" t="s">
        <v>152</v>
      </c>
      <c r="L234" s="40"/>
      <c r="M234" s="194" t="s">
        <v>1</v>
      </c>
      <c r="N234" s="195" t="s">
        <v>38</v>
      </c>
      <c r="O234" s="72"/>
      <c r="P234" s="196">
        <f>O234*H234</f>
        <v>0</v>
      </c>
      <c r="Q234" s="196">
        <v>0</v>
      </c>
      <c r="R234" s="196">
        <f>Q234*H234</f>
        <v>0</v>
      </c>
      <c r="S234" s="196">
        <v>0</v>
      </c>
      <c r="T234" s="19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8" t="s">
        <v>199</v>
      </c>
      <c r="AT234" s="198" t="s">
        <v>148</v>
      </c>
      <c r="AU234" s="198" t="s">
        <v>83</v>
      </c>
      <c r="AY234" s="18" t="s">
        <v>146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8" t="s">
        <v>81</v>
      </c>
      <c r="BK234" s="199">
        <f>ROUND(I234*H234,2)</f>
        <v>0</v>
      </c>
      <c r="BL234" s="18" t="s">
        <v>199</v>
      </c>
      <c r="BM234" s="198" t="s">
        <v>387</v>
      </c>
    </row>
    <row r="235" spans="1:65" s="2" customFormat="1" ht="19.5">
      <c r="A235" s="35"/>
      <c r="B235" s="36"/>
      <c r="C235" s="37"/>
      <c r="D235" s="200" t="s">
        <v>154</v>
      </c>
      <c r="E235" s="37"/>
      <c r="F235" s="201" t="s">
        <v>1738</v>
      </c>
      <c r="G235" s="37"/>
      <c r="H235" s="37"/>
      <c r="I235" s="202"/>
      <c r="J235" s="37"/>
      <c r="K235" s="37"/>
      <c r="L235" s="40"/>
      <c r="M235" s="203"/>
      <c r="N235" s="204"/>
      <c r="O235" s="72"/>
      <c r="P235" s="72"/>
      <c r="Q235" s="72"/>
      <c r="R235" s="72"/>
      <c r="S235" s="72"/>
      <c r="T235" s="73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154</v>
      </c>
      <c r="AU235" s="18" t="s">
        <v>83</v>
      </c>
    </row>
    <row r="236" spans="1:65" s="2" customFormat="1" ht="11.25">
      <c r="A236" s="35"/>
      <c r="B236" s="36"/>
      <c r="C236" s="37"/>
      <c r="D236" s="205" t="s">
        <v>155</v>
      </c>
      <c r="E236" s="37"/>
      <c r="F236" s="206" t="s">
        <v>1739</v>
      </c>
      <c r="G236" s="37"/>
      <c r="H236" s="37"/>
      <c r="I236" s="202"/>
      <c r="J236" s="37"/>
      <c r="K236" s="37"/>
      <c r="L236" s="40"/>
      <c r="M236" s="203"/>
      <c r="N236" s="204"/>
      <c r="O236" s="72"/>
      <c r="P236" s="72"/>
      <c r="Q236" s="72"/>
      <c r="R236" s="72"/>
      <c r="S236" s="72"/>
      <c r="T236" s="73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155</v>
      </c>
      <c r="AU236" s="18" t="s">
        <v>83</v>
      </c>
    </row>
    <row r="237" spans="1:65" s="2" customFormat="1" ht="33" customHeight="1">
      <c r="A237" s="35"/>
      <c r="B237" s="36"/>
      <c r="C237" s="187" t="s">
        <v>291</v>
      </c>
      <c r="D237" s="187" t="s">
        <v>148</v>
      </c>
      <c r="E237" s="188" t="s">
        <v>1740</v>
      </c>
      <c r="F237" s="189" t="s">
        <v>1741</v>
      </c>
      <c r="G237" s="190" t="s">
        <v>327</v>
      </c>
      <c r="H237" s="191">
        <v>10</v>
      </c>
      <c r="I237" s="192"/>
      <c r="J237" s="193">
        <f>ROUND(I237*H237,2)</f>
        <v>0</v>
      </c>
      <c r="K237" s="189" t="s">
        <v>152</v>
      </c>
      <c r="L237" s="40"/>
      <c r="M237" s="194" t="s">
        <v>1</v>
      </c>
      <c r="N237" s="195" t="s">
        <v>38</v>
      </c>
      <c r="O237" s="72"/>
      <c r="P237" s="196">
        <f>O237*H237</f>
        <v>0</v>
      </c>
      <c r="Q237" s="196">
        <v>0</v>
      </c>
      <c r="R237" s="196">
        <f>Q237*H237</f>
        <v>0</v>
      </c>
      <c r="S237" s="196">
        <v>0</v>
      </c>
      <c r="T237" s="19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8" t="s">
        <v>199</v>
      </c>
      <c r="AT237" s="198" t="s">
        <v>148</v>
      </c>
      <c r="AU237" s="198" t="s">
        <v>83</v>
      </c>
      <c r="AY237" s="18" t="s">
        <v>146</v>
      </c>
      <c r="BE237" s="199">
        <f>IF(N237="základní",J237,0)</f>
        <v>0</v>
      </c>
      <c r="BF237" s="199">
        <f>IF(N237="snížená",J237,0)</f>
        <v>0</v>
      </c>
      <c r="BG237" s="199">
        <f>IF(N237="zákl. přenesená",J237,0)</f>
        <v>0</v>
      </c>
      <c r="BH237" s="199">
        <f>IF(N237="sníž. přenesená",J237,0)</f>
        <v>0</v>
      </c>
      <c r="BI237" s="199">
        <f>IF(N237="nulová",J237,0)</f>
        <v>0</v>
      </c>
      <c r="BJ237" s="18" t="s">
        <v>81</v>
      </c>
      <c r="BK237" s="199">
        <f>ROUND(I237*H237,2)</f>
        <v>0</v>
      </c>
      <c r="BL237" s="18" t="s">
        <v>199</v>
      </c>
      <c r="BM237" s="198" t="s">
        <v>393</v>
      </c>
    </row>
    <row r="238" spans="1:65" s="2" customFormat="1" ht="19.5">
      <c r="A238" s="35"/>
      <c r="B238" s="36"/>
      <c r="C238" s="37"/>
      <c r="D238" s="200" t="s">
        <v>154</v>
      </c>
      <c r="E238" s="37"/>
      <c r="F238" s="201" t="s">
        <v>1741</v>
      </c>
      <c r="G238" s="37"/>
      <c r="H238" s="37"/>
      <c r="I238" s="202"/>
      <c r="J238" s="37"/>
      <c r="K238" s="37"/>
      <c r="L238" s="40"/>
      <c r="M238" s="203"/>
      <c r="N238" s="204"/>
      <c r="O238" s="72"/>
      <c r="P238" s="72"/>
      <c r="Q238" s="72"/>
      <c r="R238" s="72"/>
      <c r="S238" s="72"/>
      <c r="T238" s="73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154</v>
      </c>
      <c r="AU238" s="18" t="s">
        <v>83</v>
      </c>
    </row>
    <row r="239" spans="1:65" s="2" customFormat="1" ht="11.25">
      <c r="A239" s="35"/>
      <c r="B239" s="36"/>
      <c r="C239" s="37"/>
      <c r="D239" s="205" t="s">
        <v>155</v>
      </c>
      <c r="E239" s="37"/>
      <c r="F239" s="206" t="s">
        <v>1742</v>
      </c>
      <c r="G239" s="37"/>
      <c r="H239" s="37"/>
      <c r="I239" s="202"/>
      <c r="J239" s="37"/>
      <c r="K239" s="37"/>
      <c r="L239" s="40"/>
      <c r="M239" s="203"/>
      <c r="N239" s="204"/>
      <c r="O239" s="72"/>
      <c r="P239" s="72"/>
      <c r="Q239" s="72"/>
      <c r="R239" s="72"/>
      <c r="S239" s="72"/>
      <c r="T239" s="73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155</v>
      </c>
      <c r="AU239" s="18" t="s">
        <v>83</v>
      </c>
    </row>
    <row r="240" spans="1:65" s="2" customFormat="1" ht="16.5" customHeight="1">
      <c r="A240" s="35"/>
      <c r="B240" s="36"/>
      <c r="C240" s="187" t="s">
        <v>679</v>
      </c>
      <c r="D240" s="187" t="s">
        <v>148</v>
      </c>
      <c r="E240" s="188" t="s">
        <v>1658</v>
      </c>
      <c r="F240" s="189" t="s">
        <v>1659</v>
      </c>
      <c r="G240" s="190" t="s">
        <v>170</v>
      </c>
      <c r="H240" s="191">
        <v>48</v>
      </c>
      <c r="I240" s="192"/>
      <c r="J240" s="193">
        <f>ROUND(I240*H240,2)</f>
        <v>0</v>
      </c>
      <c r="K240" s="189" t="s">
        <v>312</v>
      </c>
      <c r="L240" s="40"/>
      <c r="M240" s="194" t="s">
        <v>1</v>
      </c>
      <c r="N240" s="195" t="s">
        <v>38</v>
      </c>
      <c r="O240" s="72"/>
      <c r="P240" s="196">
        <f>O240*H240</f>
        <v>0</v>
      </c>
      <c r="Q240" s="196">
        <v>0</v>
      </c>
      <c r="R240" s="196">
        <f>Q240*H240</f>
        <v>0</v>
      </c>
      <c r="S240" s="196">
        <v>0</v>
      </c>
      <c r="T240" s="19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8" t="s">
        <v>199</v>
      </c>
      <c r="AT240" s="198" t="s">
        <v>148</v>
      </c>
      <c r="AU240" s="198" t="s">
        <v>83</v>
      </c>
      <c r="AY240" s="18" t="s">
        <v>146</v>
      </c>
      <c r="BE240" s="199">
        <f>IF(N240="základní",J240,0)</f>
        <v>0</v>
      </c>
      <c r="BF240" s="199">
        <f>IF(N240="snížená",J240,0)</f>
        <v>0</v>
      </c>
      <c r="BG240" s="199">
        <f>IF(N240="zákl. přenesená",J240,0)</f>
        <v>0</v>
      </c>
      <c r="BH240" s="199">
        <f>IF(N240="sníž. přenesená",J240,0)</f>
        <v>0</v>
      </c>
      <c r="BI240" s="199">
        <f>IF(N240="nulová",J240,0)</f>
        <v>0</v>
      </c>
      <c r="BJ240" s="18" t="s">
        <v>81</v>
      </c>
      <c r="BK240" s="199">
        <f>ROUND(I240*H240,2)</f>
        <v>0</v>
      </c>
      <c r="BL240" s="18" t="s">
        <v>199</v>
      </c>
      <c r="BM240" s="198" t="s">
        <v>680</v>
      </c>
    </row>
    <row r="241" spans="1:65" s="2" customFormat="1" ht="11.25">
      <c r="A241" s="35"/>
      <c r="B241" s="36"/>
      <c r="C241" s="37"/>
      <c r="D241" s="200" t="s">
        <v>154</v>
      </c>
      <c r="E241" s="37"/>
      <c r="F241" s="201" t="s">
        <v>1659</v>
      </c>
      <c r="G241" s="37"/>
      <c r="H241" s="37"/>
      <c r="I241" s="202"/>
      <c r="J241" s="37"/>
      <c r="K241" s="37"/>
      <c r="L241" s="40"/>
      <c r="M241" s="203"/>
      <c r="N241" s="204"/>
      <c r="O241" s="72"/>
      <c r="P241" s="72"/>
      <c r="Q241" s="72"/>
      <c r="R241" s="72"/>
      <c r="S241" s="72"/>
      <c r="T241" s="73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154</v>
      </c>
      <c r="AU241" s="18" t="s">
        <v>83</v>
      </c>
    </row>
    <row r="242" spans="1:65" s="2" customFormat="1" ht="16.5" customHeight="1">
      <c r="A242" s="35"/>
      <c r="B242" s="36"/>
      <c r="C242" s="239" t="s">
        <v>296</v>
      </c>
      <c r="D242" s="239" t="s">
        <v>161</v>
      </c>
      <c r="E242" s="240" t="s">
        <v>1662</v>
      </c>
      <c r="F242" s="241" t="s">
        <v>1663</v>
      </c>
      <c r="G242" s="242" t="s">
        <v>170</v>
      </c>
      <c r="H242" s="243">
        <v>50</v>
      </c>
      <c r="I242" s="244"/>
      <c r="J242" s="245">
        <f>ROUND(I242*H242,2)</f>
        <v>0</v>
      </c>
      <c r="K242" s="241" t="s">
        <v>152</v>
      </c>
      <c r="L242" s="246"/>
      <c r="M242" s="247" t="s">
        <v>1</v>
      </c>
      <c r="N242" s="248" t="s">
        <v>38</v>
      </c>
      <c r="O242" s="72"/>
      <c r="P242" s="196">
        <f>O242*H242</f>
        <v>0</v>
      </c>
      <c r="Q242" s="196">
        <v>0</v>
      </c>
      <c r="R242" s="196">
        <f>Q242*H242</f>
        <v>0</v>
      </c>
      <c r="S242" s="196">
        <v>0</v>
      </c>
      <c r="T242" s="19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8" t="s">
        <v>281</v>
      </c>
      <c r="AT242" s="198" t="s">
        <v>161</v>
      </c>
      <c r="AU242" s="198" t="s">
        <v>83</v>
      </c>
      <c r="AY242" s="18" t="s">
        <v>146</v>
      </c>
      <c r="BE242" s="199">
        <f>IF(N242="základní",J242,0)</f>
        <v>0</v>
      </c>
      <c r="BF242" s="199">
        <f>IF(N242="snížená",J242,0)</f>
        <v>0</v>
      </c>
      <c r="BG242" s="199">
        <f>IF(N242="zákl. přenesená",J242,0)</f>
        <v>0</v>
      </c>
      <c r="BH242" s="199">
        <f>IF(N242="sníž. přenesená",J242,0)</f>
        <v>0</v>
      </c>
      <c r="BI242" s="199">
        <f>IF(N242="nulová",J242,0)</f>
        <v>0</v>
      </c>
      <c r="BJ242" s="18" t="s">
        <v>81</v>
      </c>
      <c r="BK242" s="199">
        <f>ROUND(I242*H242,2)</f>
        <v>0</v>
      </c>
      <c r="BL242" s="18" t="s">
        <v>199</v>
      </c>
      <c r="BM242" s="198" t="s">
        <v>683</v>
      </c>
    </row>
    <row r="243" spans="1:65" s="2" customFormat="1" ht="11.25">
      <c r="A243" s="35"/>
      <c r="B243" s="36"/>
      <c r="C243" s="37"/>
      <c r="D243" s="200" t="s">
        <v>154</v>
      </c>
      <c r="E243" s="37"/>
      <c r="F243" s="201" t="s">
        <v>1663</v>
      </c>
      <c r="G243" s="37"/>
      <c r="H243" s="37"/>
      <c r="I243" s="202"/>
      <c r="J243" s="37"/>
      <c r="K243" s="37"/>
      <c r="L243" s="40"/>
      <c r="M243" s="203"/>
      <c r="N243" s="204"/>
      <c r="O243" s="72"/>
      <c r="P243" s="72"/>
      <c r="Q243" s="72"/>
      <c r="R243" s="72"/>
      <c r="S243" s="72"/>
      <c r="T243" s="73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154</v>
      </c>
      <c r="AU243" s="18" t="s">
        <v>83</v>
      </c>
    </row>
    <row r="244" spans="1:65" s="2" customFormat="1" ht="24.2" customHeight="1">
      <c r="A244" s="35"/>
      <c r="B244" s="36"/>
      <c r="C244" s="187" t="s">
        <v>686</v>
      </c>
      <c r="D244" s="187" t="s">
        <v>148</v>
      </c>
      <c r="E244" s="188" t="s">
        <v>1666</v>
      </c>
      <c r="F244" s="189" t="s">
        <v>1667</v>
      </c>
      <c r="G244" s="190" t="s">
        <v>170</v>
      </c>
      <c r="H244" s="191">
        <v>119.154</v>
      </c>
      <c r="I244" s="192"/>
      <c r="J244" s="193">
        <f>ROUND(I244*H244,2)</f>
        <v>0</v>
      </c>
      <c r="K244" s="189" t="s">
        <v>152</v>
      </c>
      <c r="L244" s="40"/>
      <c r="M244" s="194" t="s">
        <v>1</v>
      </c>
      <c r="N244" s="195" t="s">
        <v>38</v>
      </c>
      <c r="O244" s="72"/>
      <c r="P244" s="196">
        <f>O244*H244</f>
        <v>0</v>
      </c>
      <c r="Q244" s="196">
        <v>0</v>
      </c>
      <c r="R244" s="196">
        <f>Q244*H244</f>
        <v>0</v>
      </c>
      <c r="S244" s="196">
        <v>0</v>
      </c>
      <c r="T244" s="19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98" t="s">
        <v>199</v>
      </c>
      <c r="AT244" s="198" t="s">
        <v>148</v>
      </c>
      <c r="AU244" s="198" t="s">
        <v>83</v>
      </c>
      <c r="AY244" s="18" t="s">
        <v>146</v>
      </c>
      <c r="BE244" s="199">
        <f>IF(N244="základní",J244,0)</f>
        <v>0</v>
      </c>
      <c r="BF244" s="199">
        <f>IF(N244="snížená",J244,0)</f>
        <v>0</v>
      </c>
      <c r="BG244" s="199">
        <f>IF(N244="zákl. přenesená",J244,0)</f>
        <v>0</v>
      </c>
      <c r="BH244" s="199">
        <f>IF(N244="sníž. přenesená",J244,0)</f>
        <v>0</v>
      </c>
      <c r="BI244" s="199">
        <f>IF(N244="nulová",J244,0)</f>
        <v>0</v>
      </c>
      <c r="BJ244" s="18" t="s">
        <v>81</v>
      </c>
      <c r="BK244" s="199">
        <f>ROUND(I244*H244,2)</f>
        <v>0</v>
      </c>
      <c r="BL244" s="18" t="s">
        <v>199</v>
      </c>
      <c r="BM244" s="198" t="s">
        <v>689</v>
      </c>
    </row>
    <row r="245" spans="1:65" s="2" customFormat="1" ht="19.5">
      <c r="A245" s="35"/>
      <c r="B245" s="36"/>
      <c r="C245" s="37"/>
      <c r="D245" s="200" t="s">
        <v>154</v>
      </c>
      <c r="E245" s="37"/>
      <c r="F245" s="201" t="s">
        <v>1667</v>
      </c>
      <c r="G245" s="37"/>
      <c r="H245" s="37"/>
      <c r="I245" s="202"/>
      <c r="J245" s="37"/>
      <c r="K245" s="37"/>
      <c r="L245" s="40"/>
      <c r="M245" s="203"/>
      <c r="N245" s="204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154</v>
      </c>
      <c r="AU245" s="18" t="s">
        <v>83</v>
      </c>
    </row>
    <row r="246" spans="1:65" s="2" customFormat="1" ht="11.25">
      <c r="A246" s="35"/>
      <c r="B246" s="36"/>
      <c r="C246" s="37"/>
      <c r="D246" s="205" t="s">
        <v>155</v>
      </c>
      <c r="E246" s="37"/>
      <c r="F246" s="206" t="s">
        <v>1669</v>
      </c>
      <c r="G246" s="37"/>
      <c r="H246" s="37"/>
      <c r="I246" s="202"/>
      <c r="J246" s="37"/>
      <c r="K246" s="37"/>
      <c r="L246" s="40"/>
      <c r="M246" s="203"/>
      <c r="N246" s="204"/>
      <c r="O246" s="72"/>
      <c r="P246" s="72"/>
      <c r="Q246" s="72"/>
      <c r="R246" s="72"/>
      <c r="S246" s="72"/>
      <c r="T246" s="73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155</v>
      </c>
      <c r="AU246" s="18" t="s">
        <v>83</v>
      </c>
    </row>
    <row r="247" spans="1:65" s="13" customFormat="1" ht="11.25">
      <c r="B247" s="207"/>
      <c r="C247" s="208"/>
      <c r="D247" s="200" t="s">
        <v>157</v>
      </c>
      <c r="E247" s="209" t="s">
        <v>1</v>
      </c>
      <c r="F247" s="210" t="s">
        <v>1743</v>
      </c>
      <c r="G247" s="208"/>
      <c r="H247" s="209" t="s">
        <v>1</v>
      </c>
      <c r="I247" s="211"/>
      <c r="J247" s="208"/>
      <c r="K247" s="208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157</v>
      </c>
      <c r="AU247" s="216" t="s">
        <v>83</v>
      </c>
      <c r="AV247" s="13" t="s">
        <v>81</v>
      </c>
      <c r="AW247" s="13" t="s">
        <v>30</v>
      </c>
      <c r="AX247" s="13" t="s">
        <v>73</v>
      </c>
      <c r="AY247" s="216" t="s">
        <v>146</v>
      </c>
    </row>
    <row r="248" spans="1:65" s="14" customFormat="1" ht="11.25">
      <c r="B248" s="217"/>
      <c r="C248" s="218"/>
      <c r="D248" s="200" t="s">
        <v>157</v>
      </c>
      <c r="E248" s="219" t="s">
        <v>1</v>
      </c>
      <c r="F248" s="220" t="s">
        <v>1744</v>
      </c>
      <c r="G248" s="218"/>
      <c r="H248" s="221">
        <v>136.154</v>
      </c>
      <c r="I248" s="222"/>
      <c r="J248" s="218"/>
      <c r="K248" s="218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157</v>
      </c>
      <c r="AU248" s="227" t="s">
        <v>83</v>
      </c>
      <c r="AV248" s="14" t="s">
        <v>83</v>
      </c>
      <c r="AW248" s="14" t="s">
        <v>30</v>
      </c>
      <c r="AX248" s="14" t="s">
        <v>73</v>
      </c>
      <c r="AY248" s="227" t="s">
        <v>146</v>
      </c>
    </row>
    <row r="249" spans="1:65" s="13" customFormat="1" ht="11.25">
      <c r="B249" s="207"/>
      <c r="C249" s="208"/>
      <c r="D249" s="200" t="s">
        <v>157</v>
      </c>
      <c r="E249" s="209" t="s">
        <v>1</v>
      </c>
      <c r="F249" s="210" t="s">
        <v>1745</v>
      </c>
      <c r="G249" s="208"/>
      <c r="H249" s="209" t="s">
        <v>1</v>
      </c>
      <c r="I249" s="211"/>
      <c r="J249" s="208"/>
      <c r="K249" s="208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157</v>
      </c>
      <c r="AU249" s="216" t="s">
        <v>83</v>
      </c>
      <c r="AV249" s="13" t="s">
        <v>81</v>
      </c>
      <c r="AW249" s="13" t="s">
        <v>30</v>
      </c>
      <c r="AX249" s="13" t="s">
        <v>73</v>
      </c>
      <c r="AY249" s="216" t="s">
        <v>146</v>
      </c>
    </row>
    <row r="250" spans="1:65" s="14" customFormat="1" ht="11.25">
      <c r="B250" s="217"/>
      <c r="C250" s="218"/>
      <c r="D250" s="200" t="s">
        <v>157</v>
      </c>
      <c r="E250" s="219" t="s">
        <v>1</v>
      </c>
      <c r="F250" s="220" t="s">
        <v>1746</v>
      </c>
      <c r="G250" s="218"/>
      <c r="H250" s="221">
        <v>-17</v>
      </c>
      <c r="I250" s="222"/>
      <c r="J250" s="218"/>
      <c r="K250" s="218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157</v>
      </c>
      <c r="AU250" s="227" t="s">
        <v>83</v>
      </c>
      <c r="AV250" s="14" t="s">
        <v>83</v>
      </c>
      <c r="AW250" s="14" t="s">
        <v>30</v>
      </c>
      <c r="AX250" s="14" t="s">
        <v>73</v>
      </c>
      <c r="AY250" s="227" t="s">
        <v>146</v>
      </c>
    </row>
    <row r="251" spans="1:65" s="15" customFormat="1" ht="11.25">
      <c r="B251" s="228"/>
      <c r="C251" s="229"/>
      <c r="D251" s="200" t="s">
        <v>157</v>
      </c>
      <c r="E251" s="230" t="s">
        <v>1</v>
      </c>
      <c r="F251" s="231" t="s">
        <v>160</v>
      </c>
      <c r="G251" s="229"/>
      <c r="H251" s="232">
        <v>119.154</v>
      </c>
      <c r="I251" s="233"/>
      <c r="J251" s="229"/>
      <c r="K251" s="229"/>
      <c r="L251" s="234"/>
      <c r="M251" s="235"/>
      <c r="N251" s="236"/>
      <c r="O251" s="236"/>
      <c r="P251" s="236"/>
      <c r="Q251" s="236"/>
      <c r="R251" s="236"/>
      <c r="S251" s="236"/>
      <c r="T251" s="237"/>
      <c r="AT251" s="238" t="s">
        <v>157</v>
      </c>
      <c r="AU251" s="238" t="s">
        <v>83</v>
      </c>
      <c r="AV251" s="15" t="s">
        <v>153</v>
      </c>
      <c r="AW251" s="15" t="s">
        <v>30</v>
      </c>
      <c r="AX251" s="15" t="s">
        <v>81</v>
      </c>
      <c r="AY251" s="238" t="s">
        <v>146</v>
      </c>
    </row>
    <row r="252" spans="1:65" s="2" customFormat="1" ht="24.2" customHeight="1">
      <c r="A252" s="35"/>
      <c r="B252" s="36"/>
      <c r="C252" s="187" t="s">
        <v>304</v>
      </c>
      <c r="D252" s="187" t="s">
        <v>148</v>
      </c>
      <c r="E252" s="188" t="s">
        <v>1670</v>
      </c>
      <c r="F252" s="189" t="s">
        <v>1671</v>
      </c>
      <c r="G252" s="190" t="s">
        <v>170</v>
      </c>
      <c r="H252" s="191">
        <v>5</v>
      </c>
      <c r="I252" s="192"/>
      <c r="J252" s="193">
        <f>ROUND(I252*H252,2)</f>
        <v>0</v>
      </c>
      <c r="K252" s="189" t="s">
        <v>152</v>
      </c>
      <c r="L252" s="40"/>
      <c r="M252" s="194" t="s">
        <v>1</v>
      </c>
      <c r="N252" s="195" t="s">
        <v>38</v>
      </c>
      <c r="O252" s="72"/>
      <c r="P252" s="196">
        <f>O252*H252</f>
        <v>0</v>
      </c>
      <c r="Q252" s="196">
        <v>0</v>
      </c>
      <c r="R252" s="196">
        <f>Q252*H252</f>
        <v>0</v>
      </c>
      <c r="S252" s="196">
        <v>0</v>
      </c>
      <c r="T252" s="19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8" t="s">
        <v>199</v>
      </c>
      <c r="AT252" s="198" t="s">
        <v>148</v>
      </c>
      <c r="AU252" s="198" t="s">
        <v>83</v>
      </c>
      <c r="AY252" s="18" t="s">
        <v>146</v>
      </c>
      <c r="BE252" s="199">
        <f>IF(N252="základní",J252,0)</f>
        <v>0</v>
      </c>
      <c r="BF252" s="199">
        <f>IF(N252="snížená",J252,0)</f>
        <v>0</v>
      </c>
      <c r="BG252" s="199">
        <f>IF(N252="zákl. přenesená",J252,0)</f>
        <v>0</v>
      </c>
      <c r="BH252" s="199">
        <f>IF(N252="sníž. přenesená",J252,0)</f>
        <v>0</v>
      </c>
      <c r="BI252" s="199">
        <f>IF(N252="nulová",J252,0)</f>
        <v>0</v>
      </c>
      <c r="BJ252" s="18" t="s">
        <v>81</v>
      </c>
      <c r="BK252" s="199">
        <f>ROUND(I252*H252,2)</f>
        <v>0</v>
      </c>
      <c r="BL252" s="18" t="s">
        <v>199</v>
      </c>
      <c r="BM252" s="198" t="s">
        <v>696</v>
      </c>
    </row>
    <row r="253" spans="1:65" s="2" customFormat="1" ht="11.25">
      <c r="A253" s="35"/>
      <c r="B253" s="36"/>
      <c r="C253" s="37"/>
      <c r="D253" s="200" t="s">
        <v>154</v>
      </c>
      <c r="E253" s="37"/>
      <c r="F253" s="201" t="s">
        <v>1671</v>
      </c>
      <c r="G253" s="37"/>
      <c r="H253" s="37"/>
      <c r="I253" s="202"/>
      <c r="J253" s="37"/>
      <c r="K253" s="37"/>
      <c r="L253" s="40"/>
      <c r="M253" s="203"/>
      <c r="N253" s="204"/>
      <c r="O253" s="72"/>
      <c r="P253" s="72"/>
      <c r="Q253" s="72"/>
      <c r="R253" s="72"/>
      <c r="S253" s="72"/>
      <c r="T253" s="73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154</v>
      </c>
      <c r="AU253" s="18" t="s">
        <v>83</v>
      </c>
    </row>
    <row r="254" spans="1:65" s="2" customFormat="1" ht="11.25">
      <c r="A254" s="35"/>
      <c r="B254" s="36"/>
      <c r="C254" s="37"/>
      <c r="D254" s="205" t="s">
        <v>155</v>
      </c>
      <c r="E254" s="37"/>
      <c r="F254" s="206" t="s">
        <v>1673</v>
      </c>
      <c r="G254" s="37"/>
      <c r="H254" s="37"/>
      <c r="I254" s="202"/>
      <c r="J254" s="37"/>
      <c r="K254" s="37"/>
      <c r="L254" s="40"/>
      <c r="M254" s="203"/>
      <c r="N254" s="204"/>
      <c r="O254" s="72"/>
      <c r="P254" s="72"/>
      <c r="Q254" s="72"/>
      <c r="R254" s="72"/>
      <c r="S254" s="72"/>
      <c r="T254" s="73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155</v>
      </c>
      <c r="AU254" s="18" t="s">
        <v>83</v>
      </c>
    </row>
    <row r="255" spans="1:65" s="2" customFormat="1" ht="33" customHeight="1">
      <c r="A255" s="35"/>
      <c r="B255" s="36"/>
      <c r="C255" s="187" t="s">
        <v>698</v>
      </c>
      <c r="D255" s="187" t="s">
        <v>148</v>
      </c>
      <c r="E255" s="188" t="s">
        <v>1675</v>
      </c>
      <c r="F255" s="189" t="s">
        <v>1676</v>
      </c>
      <c r="G255" s="190" t="s">
        <v>170</v>
      </c>
      <c r="H255" s="191">
        <v>119.154</v>
      </c>
      <c r="I255" s="192"/>
      <c r="J255" s="193">
        <f>ROUND(I255*H255,2)</f>
        <v>0</v>
      </c>
      <c r="K255" s="189" t="s">
        <v>152</v>
      </c>
      <c r="L255" s="40"/>
      <c r="M255" s="194" t="s">
        <v>1</v>
      </c>
      <c r="N255" s="195" t="s">
        <v>38</v>
      </c>
      <c r="O255" s="72"/>
      <c r="P255" s="196">
        <f>O255*H255</f>
        <v>0</v>
      </c>
      <c r="Q255" s="196">
        <v>0</v>
      </c>
      <c r="R255" s="196">
        <f>Q255*H255</f>
        <v>0</v>
      </c>
      <c r="S255" s="196">
        <v>0</v>
      </c>
      <c r="T255" s="19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8" t="s">
        <v>199</v>
      </c>
      <c r="AT255" s="198" t="s">
        <v>148</v>
      </c>
      <c r="AU255" s="198" t="s">
        <v>83</v>
      </c>
      <c r="AY255" s="18" t="s">
        <v>146</v>
      </c>
      <c r="BE255" s="199">
        <f>IF(N255="základní",J255,0)</f>
        <v>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18" t="s">
        <v>81</v>
      </c>
      <c r="BK255" s="199">
        <f>ROUND(I255*H255,2)</f>
        <v>0</v>
      </c>
      <c r="BL255" s="18" t="s">
        <v>199</v>
      </c>
      <c r="BM255" s="198" t="s">
        <v>701</v>
      </c>
    </row>
    <row r="256" spans="1:65" s="2" customFormat="1" ht="19.5">
      <c r="A256" s="35"/>
      <c r="B256" s="36"/>
      <c r="C256" s="37"/>
      <c r="D256" s="200" t="s">
        <v>154</v>
      </c>
      <c r="E256" s="37"/>
      <c r="F256" s="201" t="s">
        <v>1676</v>
      </c>
      <c r="G256" s="37"/>
      <c r="H256" s="37"/>
      <c r="I256" s="202"/>
      <c r="J256" s="37"/>
      <c r="K256" s="37"/>
      <c r="L256" s="40"/>
      <c r="M256" s="203"/>
      <c r="N256" s="204"/>
      <c r="O256" s="72"/>
      <c r="P256" s="72"/>
      <c r="Q256" s="72"/>
      <c r="R256" s="72"/>
      <c r="S256" s="72"/>
      <c r="T256" s="73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154</v>
      </c>
      <c r="AU256" s="18" t="s">
        <v>83</v>
      </c>
    </row>
    <row r="257" spans="1:47" s="2" customFormat="1" ht="11.25">
      <c r="A257" s="35"/>
      <c r="B257" s="36"/>
      <c r="C257" s="37"/>
      <c r="D257" s="205" t="s">
        <v>155</v>
      </c>
      <c r="E257" s="37"/>
      <c r="F257" s="206" t="s">
        <v>1678</v>
      </c>
      <c r="G257" s="37"/>
      <c r="H257" s="37"/>
      <c r="I257" s="202"/>
      <c r="J257" s="37"/>
      <c r="K257" s="37"/>
      <c r="L257" s="40"/>
      <c r="M257" s="254"/>
      <c r="N257" s="255"/>
      <c r="O257" s="256"/>
      <c r="P257" s="256"/>
      <c r="Q257" s="256"/>
      <c r="R257" s="256"/>
      <c r="S257" s="256"/>
      <c r="T257" s="257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155</v>
      </c>
      <c r="AU257" s="18" t="s">
        <v>83</v>
      </c>
    </row>
    <row r="258" spans="1:47" s="2" customFormat="1" ht="6.95" customHeight="1">
      <c r="A258" s="35"/>
      <c r="B258" s="55"/>
      <c r="C258" s="56"/>
      <c r="D258" s="56"/>
      <c r="E258" s="56"/>
      <c r="F258" s="56"/>
      <c r="G258" s="56"/>
      <c r="H258" s="56"/>
      <c r="I258" s="56"/>
      <c r="J258" s="56"/>
      <c r="K258" s="56"/>
      <c r="L258" s="40"/>
      <c r="M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</row>
  </sheetData>
  <sheetProtection algorithmName="SHA-512" hashValue="ZzVwNr7vroaefSCWTw3KY1GjdOi4yn4/DVX5mIIM5c8rrDp/o6jGAqbLxa5/BqFYikhicXvpnWfCXG0UVw3CFA==" saltValue="VkWT6FwOZsouV06TxciQE1FS+N4etySjgvE8VoQqi52edyQaN3a/Ldfu8LJ3NIXuxvk6/xpQPgeP0vf5P3PbVQ==" spinCount="100000" sheet="1" objects="1" scenarios="1" formatColumns="0" formatRows="0" autoFilter="0"/>
  <autoFilter ref="C124:K257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hyperlinks>
    <hyperlink ref="F130" r:id="rId1"/>
    <hyperlink ref="F133" r:id="rId2"/>
    <hyperlink ref="F137" r:id="rId3"/>
    <hyperlink ref="F140" r:id="rId4"/>
    <hyperlink ref="F143" r:id="rId5"/>
    <hyperlink ref="F146" r:id="rId6"/>
    <hyperlink ref="F150" r:id="rId7"/>
    <hyperlink ref="F153" r:id="rId8"/>
    <hyperlink ref="F156" r:id="rId9"/>
    <hyperlink ref="F159" r:id="rId10"/>
    <hyperlink ref="F163" r:id="rId11"/>
    <hyperlink ref="F168" r:id="rId12"/>
    <hyperlink ref="F175" r:id="rId13"/>
    <hyperlink ref="F178" r:id="rId14"/>
    <hyperlink ref="F181" r:id="rId15"/>
    <hyperlink ref="F185" r:id="rId16"/>
    <hyperlink ref="F188" r:id="rId17"/>
    <hyperlink ref="F191" r:id="rId18"/>
    <hyperlink ref="F194" r:id="rId19"/>
    <hyperlink ref="F197" r:id="rId20"/>
    <hyperlink ref="F200" r:id="rId21"/>
    <hyperlink ref="F203" r:id="rId22"/>
    <hyperlink ref="F206" r:id="rId23"/>
    <hyperlink ref="F209" r:id="rId24"/>
    <hyperlink ref="F212" r:id="rId25"/>
    <hyperlink ref="F215" r:id="rId26"/>
    <hyperlink ref="F218" r:id="rId27"/>
    <hyperlink ref="F221" r:id="rId28"/>
    <hyperlink ref="F224" r:id="rId29"/>
    <hyperlink ref="F230" r:id="rId30"/>
    <hyperlink ref="F233" r:id="rId31"/>
    <hyperlink ref="F236" r:id="rId32"/>
    <hyperlink ref="F239" r:id="rId33"/>
    <hyperlink ref="F246" r:id="rId34"/>
    <hyperlink ref="F254" r:id="rId35"/>
    <hyperlink ref="F257" r:id="rId3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2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95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5" customHeight="1">
      <c r="B4" s="21"/>
      <c r="D4" s="111" t="s">
        <v>111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0" t="str">
        <f>'Rekapitulace stavby'!K6</f>
        <v>01 - Opočno pod Orlickými horami ON - SA část oprava - PD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13" t="s">
        <v>112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1747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18. 10. 2022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ROUND(J134,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37</v>
      </c>
      <c r="E33" s="113" t="s">
        <v>38</v>
      </c>
      <c r="F33" s="124">
        <f>ROUND((SUM(BE134:BE628)),  2)</f>
        <v>0</v>
      </c>
      <c r="G33" s="35"/>
      <c r="H33" s="35"/>
      <c r="I33" s="125">
        <v>0.21</v>
      </c>
      <c r="J33" s="124">
        <f>ROUND(((SUM(BE134:BE628))*I33),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39</v>
      </c>
      <c r="F34" s="124">
        <f>ROUND((SUM(BF134:BF628)),  2)</f>
        <v>0</v>
      </c>
      <c r="G34" s="35"/>
      <c r="H34" s="35"/>
      <c r="I34" s="125">
        <v>0.15</v>
      </c>
      <c r="J34" s="124">
        <f>ROUND(((SUM(BF134:BF628))*I34),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40</v>
      </c>
      <c r="F35" s="124">
        <f>ROUND((SUM(BG134:BG628)),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41</v>
      </c>
      <c r="F36" s="124">
        <f>ROUND((SUM(BH134:BH628)),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42</v>
      </c>
      <c r="F37" s="124">
        <f>ROUND((SUM(BI134:BI628)),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01 - Opočno pod Orlickými horami ON - SA část oprava - PD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3" t="str">
        <f>E9</f>
        <v>SO 02.3 - Oprava peróního...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18. 10. 2022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115</v>
      </c>
      <c r="D94" s="145"/>
      <c r="E94" s="145"/>
      <c r="F94" s="145"/>
      <c r="G94" s="145"/>
      <c r="H94" s="145"/>
      <c r="I94" s="145"/>
      <c r="J94" s="146" t="s">
        <v>116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117</v>
      </c>
      <c r="D96" s="37"/>
      <c r="E96" s="37"/>
      <c r="F96" s="37"/>
      <c r="G96" s="37"/>
      <c r="H96" s="37"/>
      <c r="I96" s="37"/>
      <c r="J96" s="85">
        <f>J134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2:12" s="9" customFormat="1" ht="24.95" customHeight="1">
      <c r="B97" s="148"/>
      <c r="C97" s="149"/>
      <c r="D97" s="150" t="s">
        <v>119</v>
      </c>
      <c r="E97" s="151"/>
      <c r="F97" s="151"/>
      <c r="G97" s="151"/>
      <c r="H97" s="151"/>
      <c r="I97" s="151"/>
      <c r="J97" s="152">
        <f>J135</f>
        <v>0</v>
      </c>
      <c r="K97" s="149"/>
      <c r="L97" s="153"/>
    </row>
    <row r="98" spans="2:12" s="10" customFormat="1" ht="19.899999999999999" customHeight="1">
      <c r="B98" s="154"/>
      <c r="C98" s="155"/>
      <c r="D98" s="156" t="s">
        <v>120</v>
      </c>
      <c r="E98" s="157"/>
      <c r="F98" s="157"/>
      <c r="G98" s="157"/>
      <c r="H98" s="157"/>
      <c r="I98" s="157"/>
      <c r="J98" s="158">
        <f>J136</f>
        <v>0</v>
      </c>
      <c r="K98" s="155"/>
      <c r="L98" s="159"/>
    </row>
    <row r="99" spans="2:12" s="10" customFormat="1" ht="19.899999999999999" customHeight="1">
      <c r="B99" s="154"/>
      <c r="C99" s="155"/>
      <c r="D99" s="156" t="s">
        <v>400</v>
      </c>
      <c r="E99" s="157"/>
      <c r="F99" s="157"/>
      <c r="G99" s="157"/>
      <c r="H99" s="157"/>
      <c r="I99" s="157"/>
      <c r="J99" s="158">
        <f>J197</f>
        <v>0</v>
      </c>
      <c r="K99" s="155"/>
      <c r="L99" s="159"/>
    </row>
    <row r="100" spans="2:12" s="10" customFormat="1" ht="19.899999999999999" customHeight="1">
      <c r="B100" s="154"/>
      <c r="C100" s="155"/>
      <c r="D100" s="156" t="s">
        <v>1748</v>
      </c>
      <c r="E100" s="157"/>
      <c r="F100" s="157"/>
      <c r="G100" s="157"/>
      <c r="H100" s="157"/>
      <c r="I100" s="157"/>
      <c r="J100" s="158">
        <f>J216</f>
        <v>0</v>
      </c>
      <c r="K100" s="155"/>
      <c r="L100" s="159"/>
    </row>
    <row r="101" spans="2:12" s="10" customFormat="1" ht="19.899999999999999" customHeight="1">
      <c r="B101" s="154"/>
      <c r="C101" s="155"/>
      <c r="D101" s="156" t="s">
        <v>524</v>
      </c>
      <c r="E101" s="157"/>
      <c r="F101" s="157"/>
      <c r="G101" s="157"/>
      <c r="H101" s="157"/>
      <c r="I101" s="157"/>
      <c r="J101" s="158">
        <f>J238</f>
        <v>0</v>
      </c>
      <c r="K101" s="155"/>
      <c r="L101" s="159"/>
    </row>
    <row r="102" spans="2:12" s="10" customFormat="1" ht="19.899999999999999" customHeight="1">
      <c r="B102" s="154"/>
      <c r="C102" s="155"/>
      <c r="D102" s="156" t="s">
        <v>1749</v>
      </c>
      <c r="E102" s="157"/>
      <c r="F102" s="157"/>
      <c r="G102" s="157"/>
      <c r="H102" s="157"/>
      <c r="I102" s="157"/>
      <c r="J102" s="158">
        <f>J245</f>
        <v>0</v>
      </c>
      <c r="K102" s="155"/>
      <c r="L102" s="159"/>
    </row>
    <row r="103" spans="2:12" s="10" customFormat="1" ht="19.899999999999999" customHeight="1">
      <c r="B103" s="154"/>
      <c r="C103" s="155"/>
      <c r="D103" s="156" t="s">
        <v>121</v>
      </c>
      <c r="E103" s="157"/>
      <c r="F103" s="157"/>
      <c r="G103" s="157"/>
      <c r="H103" s="157"/>
      <c r="I103" s="157"/>
      <c r="J103" s="158">
        <f>J258</f>
        <v>0</v>
      </c>
      <c r="K103" s="155"/>
      <c r="L103" s="159"/>
    </row>
    <row r="104" spans="2:12" s="10" customFormat="1" ht="19.899999999999999" customHeight="1">
      <c r="B104" s="154"/>
      <c r="C104" s="155"/>
      <c r="D104" s="156" t="s">
        <v>123</v>
      </c>
      <c r="E104" s="157"/>
      <c r="F104" s="157"/>
      <c r="G104" s="157"/>
      <c r="H104" s="157"/>
      <c r="I104" s="157"/>
      <c r="J104" s="158">
        <f>J295</f>
        <v>0</v>
      </c>
      <c r="K104" s="155"/>
      <c r="L104" s="159"/>
    </row>
    <row r="105" spans="2:12" s="10" customFormat="1" ht="19.899999999999999" customHeight="1">
      <c r="B105" s="154"/>
      <c r="C105" s="155"/>
      <c r="D105" s="156" t="s">
        <v>401</v>
      </c>
      <c r="E105" s="157"/>
      <c r="F105" s="157"/>
      <c r="G105" s="157"/>
      <c r="H105" s="157"/>
      <c r="I105" s="157"/>
      <c r="J105" s="158">
        <f>J316</f>
        <v>0</v>
      </c>
      <c r="K105" s="155"/>
      <c r="L105" s="159"/>
    </row>
    <row r="106" spans="2:12" s="9" customFormat="1" ht="24.95" customHeight="1">
      <c r="B106" s="148"/>
      <c r="C106" s="149"/>
      <c r="D106" s="150" t="s">
        <v>124</v>
      </c>
      <c r="E106" s="151"/>
      <c r="F106" s="151"/>
      <c r="G106" s="151"/>
      <c r="H106" s="151"/>
      <c r="I106" s="151"/>
      <c r="J106" s="152">
        <f>J320</f>
        <v>0</v>
      </c>
      <c r="K106" s="149"/>
      <c r="L106" s="153"/>
    </row>
    <row r="107" spans="2:12" s="10" customFormat="1" ht="19.899999999999999" customHeight="1">
      <c r="B107" s="154"/>
      <c r="C107" s="155"/>
      <c r="D107" s="156" t="s">
        <v>125</v>
      </c>
      <c r="E107" s="157"/>
      <c r="F107" s="157"/>
      <c r="G107" s="157"/>
      <c r="H107" s="157"/>
      <c r="I107" s="157"/>
      <c r="J107" s="158">
        <f>J321</f>
        <v>0</v>
      </c>
      <c r="K107" s="155"/>
      <c r="L107" s="159"/>
    </row>
    <row r="108" spans="2:12" s="10" customFormat="1" ht="19.899999999999999" customHeight="1">
      <c r="B108" s="154"/>
      <c r="C108" s="155"/>
      <c r="D108" s="156" t="s">
        <v>527</v>
      </c>
      <c r="E108" s="157"/>
      <c r="F108" s="157"/>
      <c r="G108" s="157"/>
      <c r="H108" s="157"/>
      <c r="I108" s="157"/>
      <c r="J108" s="158">
        <f>J328</f>
        <v>0</v>
      </c>
      <c r="K108" s="155"/>
      <c r="L108" s="159"/>
    </row>
    <row r="109" spans="2:12" s="10" customFormat="1" ht="19.899999999999999" customHeight="1">
      <c r="B109" s="154"/>
      <c r="C109" s="155"/>
      <c r="D109" s="156" t="s">
        <v>127</v>
      </c>
      <c r="E109" s="157"/>
      <c r="F109" s="157"/>
      <c r="G109" s="157"/>
      <c r="H109" s="157"/>
      <c r="I109" s="157"/>
      <c r="J109" s="158">
        <f>J357</f>
        <v>0</v>
      </c>
      <c r="K109" s="155"/>
      <c r="L109" s="159"/>
    </row>
    <row r="110" spans="2:12" s="10" customFormat="1" ht="19.899999999999999" customHeight="1">
      <c r="B110" s="154"/>
      <c r="C110" s="155"/>
      <c r="D110" s="156" t="s">
        <v>128</v>
      </c>
      <c r="E110" s="157"/>
      <c r="F110" s="157"/>
      <c r="G110" s="157"/>
      <c r="H110" s="157"/>
      <c r="I110" s="157"/>
      <c r="J110" s="158">
        <f>J456</f>
        <v>0</v>
      </c>
      <c r="K110" s="155"/>
      <c r="L110" s="159"/>
    </row>
    <row r="111" spans="2:12" s="10" customFormat="1" ht="19.899999999999999" customHeight="1">
      <c r="B111" s="154"/>
      <c r="C111" s="155"/>
      <c r="D111" s="156" t="s">
        <v>129</v>
      </c>
      <c r="E111" s="157"/>
      <c r="F111" s="157"/>
      <c r="G111" s="157"/>
      <c r="H111" s="157"/>
      <c r="I111" s="157"/>
      <c r="J111" s="158">
        <f>J482</f>
        <v>0</v>
      </c>
      <c r="K111" s="155"/>
      <c r="L111" s="159"/>
    </row>
    <row r="112" spans="2:12" s="10" customFormat="1" ht="19.899999999999999" customHeight="1">
      <c r="B112" s="154"/>
      <c r="C112" s="155"/>
      <c r="D112" s="156" t="s">
        <v>536</v>
      </c>
      <c r="E112" s="157"/>
      <c r="F112" s="157"/>
      <c r="G112" s="157"/>
      <c r="H112" s="157"/>
      <c r="I112" s="157"/>
      <c r="J112" s="158">
        <f>J541</f>
        <v>0</v>
      </c>
      <c r="K112" s="155"/>
      <c r="L112" s="159"/>
    </row>
    <row r="113" spans="1:31" s="10" customFormat="1" ht="19.899999999999999" customHeight="1">
      <c r="B113" s="154"/>
      <c r="C113" s="155"/>
      <c r="D113" s="156" t="s">
        <v>130</v>
      </c>
      <c r="E113" s="157"/>
      <c r="F113" s="157"/>
      <c r="G113" s="157"/>
      <c r="H113" s="157"/>
      <c r="I113" s="157"/>
      <c r="J113" s="158">
        <f>J547</f>
        <v>0</v>
      </c>
      <c r="K113" s="155"/>
      <c r="L113" s="159"/>
    </row>
    <row r="114" spans="1:31" s="10" customFormat="1" ht="19.899999999999999" customHeight="1">
      <c r="B114" s="154"/>
      <c r="C114" s="155"/>
      <c r="D114" s="156" t="s">
        <v>539</v>
      </c>
      <c r="E114" s="157"/>
      <c r="F114" s="157"/>
      <c r="G114" s="157"/>
      <c r="H114" s="157"/>
      <c r="I114" s="157"/>
      <c r="J114" s="158">
        <f>J576</f>
        <v>0</v>
      </c>
      <c r="K114" s="155"/>
      <c r="L114" s="159"/>
    </row>
    <row r="115" spans="1:31" s="2" customFormat="1" ht="21.7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6.95" customHeight="1">
      <c r="A116" s="35"/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20" spans="1:31" s="2" customFormat="1" ht="6.95" customHeight="1">
      <c r="A120" s="35"/>
      <c r="B120" s="57"/>
      <c r="C120" s="58"/>
      <c r="D120" s="58"/>
      <c r="E120" s="58"/>
      <c r="F120" s="58"/>
      <c r="G120" s="58"/>
      <c r="H120" s="58"/>
      <c r="I120" s="58"/>
      <c r="J120" s="58"/>
      <c r="K120" s="58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24.95" customHeight="1">
      <c r="A121" s="35"/>
      <c r="B121" s="36"/>
      <c r="C121" s="24" t="s">
        <v>131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16</v>
      </c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6.5" customHeight="1">
      <c r="A124" s="35"/>
      <c r="B124" s="36"/>
      <c r="C124" s="37"/>
      <c r="D124" s="37"/>
      <c r="E124" s="317" t="str">
        <f>E7</f>
        <v>01 - Opočno pod Orlickými horami ON - SA část oprava - PD</v>
      </c>
      <c r="F124" s="318"/>
      <c r="G124" s="318"/>
      <c r="H124" s="318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112</v>
      </c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6.5" customHeight="1">
      <c r="A126" s="35"/>
      <c r="B126" s="36"/>
      <c r="C126" s="37"/>
      <c r="D126" s="37"/>
      <c r="E126" s="273" t="str">
        <f>E9</f>
        <v>SO 02.3 - Oprava peróního...</v>
      </c>
      <c r="F126" s="319"/>
      <c r="G126" s="319"/>
      <c r="H126" s="319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2" customHeight="1">
      <c r="A128" s="35"/>
      <c r="B128" s="36"/>
      <c r="C128" s="30" t="s">
        <v>20</v>
      </c>
      <c r="D128" s="37"/>
      <c r="E128" s="37"/>
      <c r="F128" s="28" t="str">
        <f>F12</f>
        <v xml:space="preserve"> </v>
      </c>
      <c r="G128" s="37"/>
      <c r="H128" s="37"/>
      <c r="I128" s="30" t="s">
        <v>22</v>
      </c>
      <c r="J128" s="67" t="str">
        <f>IF(J12="","",J12)</f>
        <v>18. 10. 2022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6.9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5.2" customHeight="1">
      <c r="A130" s="35"/>
      <c r="B130" s="36"/>
      <c r="C130" s="30" t="s">
        <v>24</v>
      </c>
      <c r="D130" s="37"/>
      <c r="E130" s="37"/>
      <c r="F130" s="28" t="str">
        <f>E15</f>
        <v xml:space="preserve"> </v>
      </c>
      <c r="G130" s="37"/>
      <c r="H130" s="37"/>
      <c r="I130" s="30" t="s">
        <v>29</v>
      </c>
      <c r="J130" s="33" t="str">
        <f>E21</f>
        <v xml:space="preserve"> 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5.2" customHeight="1">
      <c r="A131" s="35"/>
      <c r="B131" s="36"/>
      <c r="C131" s="30" t="s">
        <v>27</v>
      </c>
      <c r="D131" s="37"/>
      <c r="E131" s="37"/>
      <c r="F131" s="28" t="str">
        <f>IF(E18="","",E18)</f>
        <v>Vyplň údaj</v>
      </c>
      <c r="G131" s="37"/>
      <c r="H131" s="37"/>
      <c r="I131" s="30" t="s">
        <v>31</v>
      </c>
      <c r="J131" s="33" t="str">
        <f>E24</f>
        <v xml:space="preserve"> </v>
      </c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0.35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11" customFormat="1" ht="29.25" customHeight="1">
      <c r="A133" s="160"/>
      <c r="B133" s="161"/>
      <c r="C133" s="162" t="s">
        <v>132</v>
      </c>
      <c r="D133" s="163" t="s">
        <v>58</v>
      </c>
      <c r="E133" s="163" t="s">
        <v>54</v>
      </c>
      <c r="F133" s="163" t="s">
        <v>55</v>
      </c>
      <c r="G133" s="163" t="s">
        <v>133</v>
      </c>
      <c r="H133" s="163" t="s">
        <v>134</v>
      </c>
      <c r="I133" s="163" t="s">
        <v>135</v>
      </c>
      <c r="J133" s="163" t="s">
        <v>116</v>
      </c>
      <c r="K133" s="164" t="s">
        <v>136</v>
      </c>
      <c r="L133" s="165"/>
      <c r="M133" s="76" t="s">
        <v>1</v>
      </c>
      <c r="N133" s="77" t="s">
        <v>37</v>
      </c>
      <c r="O133" s="77" t="s">
        <v>137</v>
      </c>
      <c r="P133" s="77" t="s">
        <v>138</v>
      </c>
      <c r="Q133" s="77" t="s">
        <v>139</v>
      </c>
      <c r="R133" s="77" t="s">
        <v>140</v>
      </c>
      <c r="S133" s="77" t="s">
        <v>141</v>
      </c>
      <c r="T133" s="78" t="s">
        <v>142</v>
      </c>
      <c r="U133" s="160"/>
      <c r="V133" s="160"/>
      <c r="W133" s="160"/>
      <c r="X133" s="160"/>
      <c r="Y133" s="160"/>
      <c r="Z133" s="160"/>
      <c r="AA133" s="160"/>
      <c r="AB133" s="160"/>
      <c r="AC133" s="160"/>
      <c r="AD133" s="160"/>
      <c r="AE133" s="160"/>
    </row>
    <row r="134" spans="1:65" s="2" customFormat="1" ht="22.9" customHeight="1">
      <c r="A134" s="35"/>
      <c r="B134" s="36"/>
      <c r="C134" s="83" t="s">
        <v>143</v>
      </c>
      <c r="D134" s="37"/>
      <c r="E134" s="37"/>
      <c r="F134" s="37"/>
      <c r="G134" s="37"/>
      <c r="H134" s="37"/>
      <c r="I134" s="37"/>
      <c r="J134" s="166">
        <f>BK134</f>
        <v>0</v>
      </c>
      <c r="K134" s="37"/>
      <c r="L134" s="40"/>
      <c r="M134" s="79"/>
      <c r="N134" s="167"/>
      <c r="O134" s="80"/>
      <c r="P134" s="168">
        <f>P135+P320</f>
        <v>0</v>
      </c>
      <c r="Q134" s="80"/>
      <c r="R134" s="168">
        <f>R135+R320</f>
        <v>0</v>
      </c>
      <c r="S134" s="80"/>
      <c r="T134" s="169">
        <f>T135+T320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72</v>
      </c>
      <c r="AU134" s="18" t="s">
        <v>118</v>
      </c>
      <c r="BK134" s="170">
        <f>BK135+BK320</f>
        <v>0</v>
      </c>
    </row>
    <row r="135" spans="1:65" s="12" customFormat="1" ht="25.9" customHeight="1">
      <c r="B135" s="171"/>
      <c r="C135" s="172"/>
      <c r="D135" s="173" t="s">
        <v>72</v>
      </c>
      <c r="E135" s="174" t="s">
        <v>144</v>
      </c>
      <c r="F135" s="174" t="s">
        <v>145</v>
      </c>
      <c r="G135" s="172"/>
      <c r="H135" s="172"/>
      <c r="I135" s="175"/>
      <c r="J135" s="176">
        <f>BK135</f>
        <v>0</v>
      </c>
      <c r="K135" s="172"/>
      <c r="L135" s="177"/>
      <c r="M135" s="178"/>
      <c r="N135" s="179"/>
      <c r="O135" s="179"/>
      <c r="P135" s="180">
        <f>P136+P197+P216+P238+P245+P258+P295+P316</f>
        <v>0</v>
      </c>
      <c r="Q135" s="179"/>
      <c r="R135" s="180">
        <f>R136+R197+R216+R238+R245+R258+R295+R316</f>
        <v>0</v>
      </c>
      <c r="S135" s="179"/>
      <c r="T135" s="181">
        <f>T136+T197+T216+T238+T245+T258+T295+T316</f>
        <v>0</v>
      </c>
      <c r="AR135" s="182" t="s">
        <v>81</v>
      </c>
      <c r="AT135" s="183" t="s">
        <v>72</v>
      </c>
      <c r="AU135" s="183" t="s">
        <v>73</v>
      </c>
      <c r="AY135" s="182" t="s">
        <v>146</v>
      </c>
      <c r="BK135" s="184">
        <f>BK136+BK197+BK216+BK238+BK245+BK258+BK295+BK316</f>
        <v>0</v>
      </c>
    </row>
    <row r="136" spans="1:65" s="12" customFormat="1" ht="22.9" customHeight="1">
      <c r="B136" s="171"/>
      <c r="C136" s="172"/>
      <c r="D136" s="173" t="s">
        <v>72</v>
      </c>
      <c r="E136" s="185" t="s">
        <v>81</v>
      </c>
      <c r="F136" s="185" t="s">
        <v>147</v>
      </c>
      <c r="G136" s="172"/>
      <c r="H136" s="172"/>
      <c r="I136" s="175"/>
      <c r="J136" s="186">
        <f>BK136</f>
        <v>0</v>
      </c>
      <c r="K136" s="172"/>
      <c r="L136" s="177"/>
      <c r="M136" s="178"/>
      <c r="N136" s="179"/>
      <c r="O136" s="179"/>
      <c r="P136" s="180">
        <f>SUM(P137:P196)</f>
        <v>0</v>
      </c>
      <c r="Q136" s="179"/>
      <c r="R136" s="180">
        <f>SUM(R137:R196)</f>
        <v>0</v>
      </c>
      <c r="S136" s="179"/>
      <c r="T136" s="181">
        <f>SUM(T137:T196)</f>
        <v>0</v>
      </c>
      <c r="AR136" s="182" t="s">
        <v>81</v>
      </c>
      <c r="AT136" s="183" t="s">
        <v>72</v>
      </c>
      <c r="AU136" s="183" t="s">
        <v>81</v>
      </c>
      <c r="AY136" s="182" t="s">
        <v>146</v>
      </c>
      <c r="BK136" s="184">
        <f>SUM(BK137:BK196)</f>
        <v>0</v>
      </c>
    </row>
    <row r="137" spans="1:65" s="2" customFormat="1" ht="24.2" customHeight="1">
      <c r="A137" s="35"/>
      <c r="B137" s="36"/>
      <c r="C137" s="187" t="s">
        <v>81</v>
      </c>
      <c r="D137" s="187" t="s">
        <v>148</v>
      </c>
      <c r="E137" s="188" t="s">
        <v>1750</v>
      </c>
      <c r="F137" s="189" t="s">
        <v>1751</v>
      </c>
      <c r="G137" s="190" t="s">
        <v>170</v>
      </c>
      <c r="H137" s="191">
        <v>21.66</v>
      </c>
      <c r="I137" s="192"/>
      <c r="J137" s="193">
        <f>ROUND(I137*H137,2)</f>
        <v>0</v>
      </c>
      <c r="K137" s="189" t="s">
        <v>152</v>
      </c>
      <c r="L137" s="40"/>
      <c r="M137" s="194" t="s">
        <v>1</v>
      </c>
      <c r="N137" s="195" t="s">
        <v>38</v>
      </c>
      <c r="O137" s="72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8" t="s">
        <v>153</v>
      </c>
      <c r="AT137" s="198" t="s">
        <v>148</v>
      </c>
      <c r="AU137" s="198" t="s">
        <v>83</v>
      </c>
      <c r="AY137" s="18" t="s">
        <v>146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8" t="s">
        <v>81</v>
      </c>
      <c r="BK137" s="199">
        <f>ROUND(I137*H137,2)</f>
        <v>0</v>
      </c>
      <c r="BL137" s="18" t="s">
        <v>153</v>
      </c>
      <c r="BM137" s="198" t="s">
        <v>83</v>
      </c>
    </row>
    <row r="138" spans="1:65" s="2" customFormat="1" ht="11.25">
      <c r="A138" s="35"/>
      <c r="B138" s="36"/>
      <c r="C138" s="37"/>
      <c r="D138" s="200" t="s">
        <v>154</v>
      </c>
      <c r="E138" s="37"/>
      <c r="F138" s="201" t="s">
        <v>1751</v>
      </c>
      <c r="G138" s="37"/>
      <c r="H138" s="37"/>
      <c r="I138" s="202"/>
      <c r="J138" s="37"/>
      <c r="K138" s="37"/>
      <c r="L138" s="40"/>
      <c r="M138" s="203"/>
      <c r="N138" s="204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154</v>
      </c>
      <c r="AU138" s="18" t="s">
        <v>83</v>
      </c>
    </row>
    <row r="139" spans="1:65" s="2" customFormat="1" ht="11.25">
      <c r="A139" s="35"/>
      <c r="B139" s="36"/>
      <c r="C139" s="37"/>
      <c r="D139" s="205" t="s">
        <v>155</v>
      </c>
      <c r="E139" s="37"/>
      <c r="F139" s="206" t="s">
        <v>1752</v>
      </c>
      <c r="G139" s="37"/>
      <c r="H139" s="37"/>
      <c r="I139" s="202"/>
      <c r="J139" s="37"/>
      <c r="K139" s="37"/>
      <c r="L139" s="40"/>
      <c r="M139" s="203"/>
      <c r="N139" s="204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155</v>
      </c>
      <c r="AU139" s="18" t="s">
        <v>83</v>
      </c>
    </row>
    <row r="140" spans="1:65" s="14" customFormat="1" ht="11.25">
      <c r="B140" s="217"/>
      <c r="C140" s="218"/>
      <c r="D140" s="200" t="s">
        <v>157</v>
      </c>
      <c r="E140" s="219" t="s">
        <v>1</v>
      </c>
      <c r="F140" s="220" t="s">
        <v>1753</v>
      </c>
      <c r="G140" s="218"/>
      <c r="H140" s="221">
        <v>21.66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157</v>
      </c>
      <c r="AU140" s="227" t="s">
        <v>83</v>
      </c>
      <c r="AV140" s="14" t="s">
        <v>83</v>
      </c>
      <c r="AW140" s="14" t="s">
        <v>30</v>
      </c>
      <c r="AX140" s="14" t="s">
        <v>73</v>
      </c>
      <c r="AY140" s="227" t="s">
        <v>146</v>
      </c>
    </row>
    <row r="141" spans="1:65" s="15" customFormat="1" ht="11.25">
      <c r="B141" s="228"/>
      <c r="C141" s="229"/>
      <c r="D141" s="200" t="s">
        <v>157</v>
      </c>
      <c r="E141" s="230" t="s">
        <v>1</v>
      </c>
      <c r="F141" s="231" t="s">
        <v>160</v>
      </c>
      <c r="G141" s="229"/>
      <c r="H141" s="232">
        <v>21.66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AT141" s="238" t="s">
        <v>157</v>
      </c>
      <c r="AU141" s="238" t="s">
        <v>83</v>
      </c>
      <c r="AV141" s="15" t="s">
        <v>153</v>
      </c>
      <c r="AW141" s="15" t="s">
        <v>30</v>
      </c>
      <c r="AX141" s="15" t="s">
        <v>81</v>
      </c>
      <c r="AY141" s="238" t="s">
        <v>146</v>
      </c>
    </row>
    <row r="142" spans="1:65" s="2" customFormat="1" ht="24.2" customHeight="1">
      <c r="A142" s="35"/>
      <c r="B142" s="36"/>
      <c r="C142" s="187" t="s">
        <v>83</v>
      </c>
      <c r="D142" s="187" t="s">
        <v>148</v>
      </c>
      <c r="E142" s="188" t="s">
        <v>1754</v>
      </c>
      <c r="F142" s="189" t="s">
        <v>1755</v>
      </c>
      <c r="G142" s="190" t="s">
        <v>151</v>
      </c>
      <c r="H142" s="191">
        <v>14.327999999999999</v>
      </c>
      <c r="I142" s="192"/>
      <c r="J142" s="193">
        <f>ROUND(I142*H142,2)</f>
        <v>0</v>
      </c>
      <c r="K142" s="189" t="s">
        <v>152</v>
      </c>
      <c r="L142" s="40"/>
      <c r="M142" s="194" t="s">
        <v>1</v>
      </c>
      <c r="N142" s="195" t="s">
        <v>38</v>
      </c>
      <c r="O142" s="72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8" t="s">
        <v>153</v>
      </c>
      <c r="AT142" s="198" t="s">
        <v>148</v>
      </c>
      <c r="AU142" s="198" t="s">
        <v>83</v>
      </c>
      <c r="AY142" s="18" t="s">
        <v>146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81</v>
      </c>
      <c r="BK142" s="199">
        <f>ROUND(I142*H142,2)</f>
        <v>0</v>
      </c>
      <c r="BL142" s="18" t="s">
        <v>153</v>
      </c>
      <c r="BM142" s="198" t="s">
        <v>153</v>
      </c>
    </row>
    <row r="143" spans="1:65" s="2" customFormat="1" ht="19.5">
      <c r="A143" s="35"/>
      <c r="B143" s="36"/>
      <c r="C143" s="37"/>
      <c r="D143" s="200" t="s">
        <v>154</v>
      </c>
      <c r="E143" s="37"/>
      <c r="F143" s="201" t="s">
        <v>1755</v>
      </c>
      <c r="G143" s="37"/>
      <c r="H143" s="37"/>
      <c r="I143" s="202"/>
      <c r="J143" s="37"/>
      <c r="K143" s="37"/>
      <c r="L143" s="40"/>
      <c r="M143" s="203"/>
      <c r="N143" s="204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154</v>
      </c>
      <c r="AU143" s="18" t="s">
        <v>83</v>
      </c>
    </row>
    <row r="144" spans="1:65" s="2" customFormat="1" ht="11.25">
      <c r="A144" s="35"/>
      <c r="B144" s="36"/>
      <c r="C144" s="37"/>
      <c r="D144" s="205" t="s">
        <v>155</v>
      </c>
      <c r="E144" s="37"/>
      <c r="F144" s="206" t="s">
        <v>1756</v>
      </c>
      <c r="G144" s="37"/>
      <c r="H144" s="37"/>
      <c r="I144" s="202"/>
      <c r="J144" s="37"/>
      <c r="K144" s="37"/>
      <c r="L144" s="40"/>
      <c r="M144" s="203"/>
      <c r="N144" s="204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155</v>
      </c>
      <c r="AU144" s="18" t="s">
        <v>83</v>
      </c>
    </row>
    <row r="145" spans="1:65" s="13" customFormat="1" ht="11.25">
      <c r="B145" s="207"/>
      <c r="C145" s="208"/>
      <c r="D145" s="200" t="s">
        <v>157</v>
      </c>
      <c r="E145" s="209" t="s">
        <v>1</v>
      </c>
      <c r="F145" s="210" t="s">
        <v>1757</v>
      </c>
      <c r="G145" s="208"/>
      <c r="H145" s="209" t="s">
        <v>1</v>
      </c>
      <c r="I145" s="211"/>
      <c r="J145" s="208"/>
      <c r="K145" s="208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157</v>
      </c>
      <c r="AU145" s="216" t="s">
        <v>83</v>
      </c>
      <c r="AV145" s="13" t="s">
        <v>81</v>
      </c>
      <c r="AW145" s="13" t="s">
        <v>30</v>
      </c>
      <c r="AX145" s="13" t="s">
        <v>73</v>
      </c>
      <c r="AY145" s="216" t="s">
        <v>146</v>
      </c>
    </row>
    <row r="146" spans="1:65" s="14" customFormat="1" ht="11.25">
      <c r="B146" s="217"/>
      <c r="C146" s="218"/>
      <c r="D146" s="200" t="s">
        <v>157</v>
      </c>
      <c r="E146" s="219" t="s">
        <v>1</v>
      </c>
      <c r="F146" s="220" t="s">
        <v>1758</v>
      </c>
      <c r="G146" s="218"/>
      <c r="H146" s="221">
        <v>11.2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157</v>
      </c>
      <c r="AU146" s="227" t="s">
        <v>83</v>
      </c>
      <c r="AV146" s="14" t="s">
        <v>83</v>
      </c>
      <c r="AW146" s="14" t="s">
        <v>30</v>
      </c>
      <c r="AX146" s="14" t="s">
        <v>73</v>
      </c>
      <c r="AY146" s="227" t="s">
        <v>146</v>
      </c>
    </row>
    <row r="147" spans="1:65" s="13" customFormat="1" ht="11.25">
      <c r="B147" s="207"/>
      <c r="C147" s="208"/>
      <c r="D147" s="200" t="s">
        <v>157</v>
      </c>
      <c r="E147" s="209" t="s">
        <v>1</v>
      </c>
      <c r="F147" s="210" t="s">
        <v>1759</v>
      </c>
      <c r="G147" s="208"/>
      <c r="H147" s="209" t="s">
        <v>1</v>
      </c>
      <c r="I147" s="211"/>
      <c r="J147" s="208"/>
      <c r="K147" s="208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157</v>
      </c>
      <c r="AU147" s="216" t="s">
        <v>83</v>
      </c>
      <c r="AV147" s="13" t="s">
        <v>81</v>
      </c>
      <c r="AW147" s="13" t="s">
        <v>30</v>
      </c>
      <c r="AX147" s="13" t="s">
        <v>73</v>
      </c>
      <c r="AY147" s="216" t="s">
        <v>146</v>
      </c>
    </row>
    <row r="148" spans="1:65" s="14" customFormat="1" ht="11.25">
      <c r="B148" s="217"/>
      <c r="C148" s="218"/>
      <c r="D148" s="200" t="s">
        <v>157</v>
      </c>
      <c r="E148" s="219" t="s">
        <v>1</v>
      </c>
      <c r="F148" s="220" t="s">
        <v>1760</v>
      </c>
      <c r="G148" s="218"/>
      <c r="H148" s="221">
        <v>3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157</v>
      </c>
      <c r="AU148" s="227" t="s">
        <v>83</v>
      </c>
      <c r="AV148" s="14" t="s">
        <v>83</v>
      </c>
      <c r="AW148" s="14" t="s">
        <v>30</v>
      </c>
      <c r="AX148" s="14" t="s">
        <v>73</v>
      </c>
      <c r="AY148" s="227" t="s">
        <v>146</v>
      </c>
    </row>
    <row r="149" spans="1:65" s="13" customFormat="1" ht="11.25">
      <c r="B149" s="207"/>
      <c r="C149" s="208"/>
      <c r="D149" s="200" t="s">
        <v>157</v>
      </c>
      <c r="E149" s="209" t="s">
        <v>1</v>
      </c>
      <c r="F149" s="210" t="s">
        <v>1761</v>
      </c>
      <c r="G149" s="208"/>
      <c r="H149" s="209" t="s">
        <v>1</v>
      </c>
      <c r="I149" s="211"/>
      <c r="J149" s="208"/>
      <c r="K149" s="208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157</v>
      </c>
      <c r="AU149" s="216" t="s">
        <v>83</v>
      </c>
      <c r="AV149" s="13" t="s">
        <v>81</v>
      </c>
      <c r="AW149" s="13" t="s">
        <v>30</v>
      </c>
      <c r="AX149" s="13" t="s">
        <v>73</v>
      </c>
      <c r="AY149" s="216" t="s">
        <v>146</v>
      </c>
    </row>
    <row r="150" spans="1:65" s="14" customFormat="1" ht="11.25">
      <c r="B150" s="217"/>
      <c r="C150" s="218"/>
      <c r="D150" s="200" t="s">
        <v>157</v>
      </c>
      <c r="E150" s="219" t="s">
        <v>1</v>
      </c>
      <c r="F150" s="220" t="s">
        <v>1762</v>
      </c>
      <c r="G150" s="218"/>
      <c r="H150" s="221">
        <v>0.128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157</v>
      </c>
      <c r="AU150" s="227" t="s">
        <v>83</v>
      </c>
      <c r="AV150" s="14" t="s">
        <v>83</v>
      </c>
      <c r="AW150" s="14" t="s">
        <v>30</v>
      </c>
      <c r="AX150" s="14" t="s">
        <v>73</v>
      </c>
      <c r="AY150" s="227" t="s">
        <v>146</v>
      </c>
    </row>
    <row r="151" spans="1:65" s="15" customFormat="1" ht="11.25">
      <c r="B151" s="228"/>
      <c r="C151" s="229"/>
      <c r="D151" s="200" t="s">
        <v>157</v>
      </c>
      <c r="E151" s="230" t="s">
        <v>1</v>
      </c>
      <c r="F151" s="231" t="s">
        <v>160</v>
      </c>
      <c r="G151" s="229"/>
      <c r="H151" s="232">
        <v>14.327999999999999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157</v>
      </c>
      <c r="AU151" s="238" t="s">
        <v>83</v>
      </c>
      <c r="AV151" s="15" t="s">
        <v>153</v>
      </c>
      <c r="AW151" s="15" t="s">
        <v>30</v>
      </c>
      <c r="AX151" s="15" t="s">
        <v>81</v>
      </c>
      <c r="AY151" s="238" t="s">
        <v>146</v>
      </c>
    </row>
    <row r="152" spans="1:65" s="2" customFormat="1" ht="24.2" customHeight="1">
      <c r="A152" s="35"/>
      <c r="B152" s="36"/>
      <c r="C152" s="187" t="s">
        <v>167</v>
      </c>
      <c r="D152" s="187" t="s">
        <v>148</v>
      </c>
      <c r="E152" s="188" t="s">
        <v>1763</v>
      </c>
      <c r="F152" s="189" t="s">
        <v>1764</v>
      </c>
      <c r="G152" s="190" t="s">
        <v>151</v>
      </c>
      <c r="H152" s="191">
        <v>14.327999999999999</v>
      </c>
      <c r="I152" s="192"/>
      <c r="J152" s="193">
        <f>ROUND(I152*H152,2)</f>
        <v>0</v>
      </c>
      <c r="K152" s="189" t="s">
        <v>152</v>
      </c>
      <c r="L152" s="40"/>
      <c r="M152" s="194" t="s">
        <v>1</v>
      </c>
      <c r="N152" s="195" t="s">
        <v>38</v>
      </c>
      <c r="O152" s="72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8" t="s">
        <v>153</v>
      </c>
      <c r="AT152" s="198" t="s">
        <v>148</v>
      </c>
      <c r="AU152" s="198" t="s">
        <v>83</v>
      </c>
      <c r="AY152" s="18" t="s">
        <v>146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8" t="s">
        <v>81</v>
      </c>
      <c r="BK152" s="199">
        <f>ROUND(I152*H152,2)</f>
        <v>0</v>
      </c>
      <c r="BL152" s="18" t="s">
        <v>153</v>
      </c>
      <c r="BM152" s="198" t="s">
        <v>171</v>
      </c>
    </row>
    <row r="153" spans="1:65" s="2" customFormat="1" ht="19.5">
      <c r="A153" s="35"/>
      <c r="B153" s="36"/>
      <c r="C153" s="37"/>
      <c r="D153" s="200" t="s">
        <v>154</v>
      </c>
      <c r="E153" s="37"/>
      <c r="F153" s="201" t="s">
        <v>1764</v>
      </c>
      <c r="G153" s="37"/>
      <c r="H153" s="37"/>
      <c r="I153" s="202"/>
      <c r="J153" s="37"/>
      <c r="K153" s="37"/>
      <c r="L153" s="40"/>
      <c r="M153" s="203"/>
      <c r="N153" s="204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154</v>
      </c>
      <c r="AU153" s="18" t="s">
        <v>83</v>
      </c>
    </row>
    <row r="154" spans="1:65" s="2" customFormat="1" ht="11.25">
      <c r="A154" s="35"/>
      <c r="B154" s="36"/>
      <c r="C154" s="37"/>
      <c r="D154" s="205" t="s">
        <v>155</v>
      </c>
      <c r="E154" s="37"/>
      <c r="F154" s="206" t="s">
        <v>1765</v>
      </c>
      <c r="G154" s="37"/>
      <c r="H154" s="37"/>
      <c r="I154" s="202"/>
      <c r="J154" s="37"/>
      <c r="K154" s="37"/>
      <c r="L154" s="40"/>
      <c r="M154" s="203"/>
      <c r="N154" s="204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155</v>
      </c>
      <c r="AU154" s="18" t="s">
        <v>83</v>
      </c>
    </row>
    <row r="155" spans="1:65" s="2" customFormat="1" ht="37.9" customHeight="1">
      <c r="A155" s="35"/>
      <c r="B155" s="36"/>
      <c r="C155" s="187" t="s">
        <v>153</v>
      </c>
      <c r="D155" s="187" t="s">
        <v>148</v>
      </c>
      <c r="E155" s="188" t="s">
        <v>546</v>
      </c>
      <c r="F155" s="189" t="s">
        <v>547</v>
      </c>
      <c r="G155" s="190" t="s">
        <v>151</v>
      </c>
      <c r="H155" s="191">
        <v>14.327999999999999</v>
      </c>
      <c r="I155" s="192"/>
      <c r="J155" s="193">
        <f>ROUND(I155*H155,2)</f>
        <v>0</v>
      </c>
      <c r="K155" s="189" t="s">
        <v>152</v>
      </c>
      <c r="L155" s="40"/>
      <c r="M155" s="194" t="s">
        <v>1</v>
      </c>
      <c r="N155" s="195" t="s">
        <v>38</v>
      </c>
      <c r="O155" s="72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8" t="s">
        <v>153</v>
      </c>
      <c r="AT155" s="198" t="s">
        <v>148</v>
      </c>
      <c r="AU155" s="198" t="s">
        <v>83</v>
      </c>
      <c r="AY155" s="18" t="s">
        <v>146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81</v>
      </c>
      <c r="BK155" s="199">
        <f>ROUND(I155*H155,2)</f>
        <v>0</v>
      </c>
      <c r="BL155" s="18" t="s">
        <v>153</v>
      </c>
      <c r="BM155" s="198" t="s">
        <v>165</v>
      </c>
    </row>
    <row r="156" spans="1:65" s="2" customFormat="1" ht="19.5">
      <c r="A156" s="35"/>
      <c r="B156" s="36"/>
      <c r="C156" s="37"/>
      <c r="D156" s="200" t="s">
        <v>154</v>
      </c>
      <c r="E156" s="37"/>
      <c r="F156" s="201" t="s">
        <v>547</v>
      </c>
      <c r="G156" s="37"/>
      <c r="H156" s="37"/>
      <c r="I156" s="202"/>
      <c r="J156" s="37"/>
      <c r="K156" s="37"/>
      <c r="L156" s="40"/>
      <c r="M156" s="203"/>
      <c r="N156" s="204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154</v>
      </c>
      <c r="AU156" s="18" t="s">
        <v>83</v>
      </c>
    </row>
    <row r="157" spans="1:65" s="2" customFormat="1" ht="11.25">
      <c r="A157" s="35"/>
      <c r="B157" s="36"/>
      <c r="C157" s="37"/>
      <c r="D157" s="205" t="s">
        <v>155</v>
      </c>
      <c r="E157" s="37"/>
      <c r="F157" s="206" t="s">
        <v>548</v>
      </c>
      <c r="G157" s="37"/>
      <c r="H157" s="37"/>
      <c r="I157" s="202"/>
      <c r="J157" s="37"/>
      <c r="K157" s="37"/>
      <c r="L157" s="40"/>
      <c r="M157" s="203"/>
      <c r="N157" s="204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155</v>
      </c>
      <c r="AU157" s="18" t="s">
        <v>83</v>
      </c>
    </row>
    <row r="158" spans="1:65" s="2" customFormat="1" ht="37.9" customHeight="1">
      <c r="A158" s="35"/>
      <c r="B158" s="36"/>
      <c r="C158" s="187" t="s">
        <v>179</v>
      </c>
      <c r="D158" s="187" t="s">
        <v>148</v>
      </c>
      <c r="E158" s="188" t="s">
        <v>549</v>
      </c>
      <c r="F158" s="189" t="s">
        <v>550</v>
      </c>
      <c r="G158" s="190" t="s">
        <v>151</v>
      </c>
      <c r="H158" s="191">
        <v>14.327999999999999</v>
      </c>
      <c r="I158" s="192"/>
      <c r="J158" s="193">
        <f>ROUND(I158*H158,2)</f>
        <v>0</v>
      </c>
      <c r="K158" s="189" t="s">
        <v>152</v>
      </c>
      <c r="L158" s="40"/>
      <c r="M158" s="194" t="s">
        <v>1</v>
      </c>
      <c r="N158" s="195" t="s">
        <v>38</v>
      </c>
      <c r="O158" s="72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8" t="s">
        <v>153</v>
      </c>
      <c r="AT158" s="198" t="s">
        <v>148</v>
      </c>
      <c r="AU158" s="198" t="s">
        <v>83</v>
      </c>
      <c r="AY158" s="18" t="s">
        <v>146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8" t="s">
        <v>81</v>
      </c>
      <c r="BK158" s="199">
        <f>ROUND(I158*H158,2)</f>
        <v>0</v>
      </c>
      <c r="BL158" s="18" t="s">
        <v>153</v>
      </c>
      <c r="BM158" s="198" t="s">
        <v>182</v>
      </c>
    </row>
    <row r="159" spans="1:65" s="2" customFormat="1" ht="29.25">
      <c r="A159" s="35"/>
      <c r="B159" s="36"/>
      <c r="C159" s="37"/>
      <c r="D159" s="200" t="s">
        <v>154</v>
      </c>
      <c r="E159" s="37"/>
      <c r="F159" s="201" t="s">
        <v>550</v>
      </c>
      <c r="G159" s="37"/>
      <c r="H159" s="37"/>
      <c r="I159" s="202"/>
      <c r="J159" s="37"/>
      <c r="K159" s="37"/>
      <c r="L159" s="40"/>
      <c r="M159" s="203"/>
      <c r="N159" s="204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154</v>
      </c>
      <c r="AU159" s="18" t="s">
        <v>83</v>
      </c>
    </row>
    <row r="160" spans="1:65" s="2" customFormat="1" ht="11.25">
      <c r="A160" s="35"/>
      <c r="B160" s="36"/>
      <c r="C160" s="37"/>
      <c r="D160" s="205" t="s">
        <v>155</v>
      </c>
      <c r="E160" s="37"/>
      <c r="F160" s="206" t="s">
        <v>551</v>
      </c>
      <c r="G160" s="37"/>
      <c r="H160" s="37"/>
      <c r="I160" s="202"/>
      <c r="J160" s="37"/>
      <c r="K160" s="37"/>
      <c r="L160" s="40"/>
      <c r="M160" s="203"/>
      <c r="N160" s="204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155</v>
      </c>
      <c r="AU160" s="18" t="s">
        <v>83</v>
      </c>
    </row>
    <row r="161" spans="1:65" s="2" customFormat="1" ht="37.9" customHeight="1">
      <c r="A161" s="35"/>
      <c r="B161" s="36"/>
      <c r="C161" s="187" t="s">
        <v>171</v>
      </c>
      <c r="D161" s="187" t="s">
        <v>148</v>
      </c>
      <c r="E161" s="188" t="s">
        <v>552</v>
      </c>
      <c r="F161" s="189" t="s">
        <v>553</v>
      </c>
      <c r="G161" s="190" t="s">
        <v>151</v>
      </c>
      <c r="H161" s="191">
        <v>14.327999999999999</v>
      </c>
      <c r="I161" s="192"/>
      <c r="J161" s="193">
        <f>ROUND(I161*H161,2)</f>
        <v>0</v>
      </c>
      <c r="K161" s="189" t="s">
        <v>152</v>
      </c>
      <c r="L161" s="40"/>
      <c r="M161" s="194" t="s">
        <v>1</v>
      </c>
      <c r="N161" s="195" t="s">
        <v>38</v>
      </c>
      <c r="O161" s="72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8" t="s">
        <v>153</v>
      </c>
      <c r="AT161" s="198" t="s">
        <v>148</v>
      </c>
      <c r="AU161" s="198" t="s">
        <v>83</v>
      </c>
      <c r="AY161" s="18" t="s">
        <v>146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8" t="s">
        <v>81</v>
      </c>
      <c r="BK161" s="199">
        <f>ROUND(I161*H161,2)</f>
        <v>0</v>
      </c>
      <c r="BL161" s="18" t="s">
        <v>153</v>
      </c>
      <c r="BM161" s="198" t="s">
        <v>187</v>
      </c>
    </row>
    <row r="162" spans="1:65" s="2" customFormat="1" ht="19.5">
      <c r="A162" s="35"/>
      <c r="B162" s="36"/>
      <c r="C162" s="37"/>
      <c r="D162" s="200" t="s">
        <v>154</v>
      </c>
      <c r="E162" s="37"/>
      <c r="F162" s="201" t="s">
        <v>553</v>
      </c>
      <c r="G162" s="37"/>
      <c r="H162" s="37"/>
      <c r="I162" s="202"/>
      <c r="J162" s="37"/>
      <c r="K162" s="37"/>
      <c r="L162" s="40"/>
      <c r="M162" s="203"/>
      <c r="N162" s="204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154</v>
      </c>
      <c r="AU162" s="18" t="s">
        <v>83</v>
      </c>
    </row>
    <row r="163" spans="1:65" s="2" customFormat="1" ht="11.25">
      <c r="A163" s="35"/>
      <c r="B163" s="36"/>
      <c r="C163" s="37"/>
      <c r="D163" s="205" t="s">
        <v>155</v>
      </c>
      <c r="E163" s="37"/>
      <c r="F163" s="206" t="s">
        <v>554</v>
      </c>
      <c r="G163" s="37"/>
      <c r="H163" s="37"/>
      <c r="I163" s="202"/>
      <c r="J163" s="37"/>
      <c r="K163" s="37"/>
      <c r="L163" s="40"/>
      <c r="M163" s="203"/>
      <c r="N163" s="204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155</v>
      </c>
      <c r="AU163" s="18" t="s">
        <v>83</v>
      </c>
    </row>
    <row r="164" spans="1:65" s="2" customFormat="1" ht="33" customHeight="1">
      <c r="A164" s="35"/>
      <c r="B164" s="36"/>
      <c r="C164" s="187" t="s">
        <v>190</v>
      </c>
      <c r="D164" s="187" t="s">
        <v>148</v>
      </c>
      <c r="E164" s="188" t="s">
        <v>558</v>
      </c>
      <c r="F164" s="189" t="s">
        <v>559</v>
      </c>
      <c r="G164" s="190" t="s">
        <v>164</v>
      </c>
      <c r="H164" s="191">
        <v>22.925000000000001</v>
      </c>
      <c r="I164" s="192"/>
      <c r="J164" s="193">
        <f>ROUND(I164*H164,2)</f>
        <v>0</v>
      </c>
      <c r="K164" s="189" t="s">
        <v>152</v>
      </c>
      <c r="L164" s="40"/>
      <c r="M164" s="194" t="s">
        <v>1</v>
      </c>
      <c r="N164" s="195" t="s">
        <v>38</v>
      </c>
      <c r="O164" s="72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8" t="s">
        <v>153</v>
      </c>
      <c r="AT164" s="198" t="s">
        <v>148</v>
      </c>
      <c r="AU164" s="198" t="s">
        <v>83</v>
      </c>
      <c r="AY164" s="18" t="s">
        <v>146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8" t="s">
        <v>81</v>
      </c>
      <c r="BK164" s="199">
        <f>ROUND(I164*H164,2)</f>
        <v>0</v>
      </c>
      <c r="BL164" s="18" t="s">
        <v>153</v>
      </c>
      <c r="BM164" s="198" t="s">
        <v>193</v>
      </c>
    </row>
    <row r="165" spans="1:65" s="2" customFormat="1" ht="19.5">
      <c r="A165" s="35"/>
      <c r="B165" s="36"/>
      <c r="C165" s="37"/>
      <c r="D165" s="200" t="s">
        <v>154</v>
      </c>
      <c r="E165" s="37"/>
      <c r="F165" s="201" t="s">
        <v>559</v>
      </c>
      <c r="G165" s="37"/>
      <c r="H165" s="37"/>
      <c r="I165" s="202"/>
      <c r="J165" s="37"/>
      <c r="K165" s="37"/>
      <c r="L165" s="40"/>
      <c r="M165" s="203"/>
      <c r="N165" s="204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154</v>
      </c>
      <c r="AU165" s="18" t="s">
        <v>83</v>
      </c>
    </row>
    <row r="166" spans="1:65" s="2" customFormat="1" ht="11.25">
      <c r="A166" s="35"/>
      <c r="B166" s="36"/>
      <c r="C166" s="37"/>
      <c r="D166" s="205" t="s">
        <v>155</v>
      </c>
      <c r="E166" s="37"/>
      <c r="F166" s="206" t="s">
        <v>560</v>
      </c>
      <c r="G166" s="37"/>
      <c r="H166" s="37"/>
      <c r="I166" s="202"/>
      <c r="J166" s="37"/>
      <c r="K166" s="37"/>
      <c r="L166" s="40"/>
      <c r="M166" s="203"/>
      <c r="N166" s="204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155</v>
      </c>
      <c r="AU166" s="18" t="s">
        <v>83</v>
      </c>
    </row>
    <row r="167" spans="1:65" s="14" customFormat="1" ht="11.25">
      <c r="B167" s="217"/>
      <c r="C167" s="218"/>
      <c r="D167" s="200" t="s">
        <v>157</v>
      </c>
      <c r="E167" s="219" t="s">
        <v>1</v>
      </c>
      <c r="F167" s="220" t="s">
        <v>1766</v>
      </c>
      <c r="G167" s="218"/>
      <c r="H167" s="221">
        <v>22.925000000000001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157</v>
      </c>
      <c r="AU167" s="227" t="s">
        <v>83</v>
      </c>
      <c r="AV167" s="14" t="s">
        <v>83</v>
      </c>
      <c r="AW167" s="14" t="s">
        <v>30</v>
      </c>
      <c r="AX167" s="14" t="s">
        <v>73</v>
      </c>
      <c r="AY167" s="227" t="s">
        <v>146</v>
      </c>
    </row>
    <row r="168" spans="1:65" s="15" customFormat="1" ht="11.25">
      <c r="B168" s="228"/>
      <c r="C168" s="229"/>
      <c r="D168" s="200" t="s">
        <v>157</v>
      </c>
      <c r="E168" s="230" t="s">
        <v>1</v>
      </c>
      <c r="F168" s="231" t="s">
        <v>160</v>
      </c>
      <c r="G168" s="229"/>
      <c r="H168" s="232">
        <v>22.925000000000001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157</v>
      </c>
      <c r="AU168" s="238" t="s">
        <v>83</v>
      </c>
      <c r="AV168" s="15" t="s">
        <v>153</v>
      </c>
      <c r="AW168" s="15" t="s">
        <v>30</v>
      </c>
      <c r="AX168" s="15" t="s">
        <v>81</v>
      </c>
      <c r="AY168" s="238" t="s">
        <v>146</v>
      </c>
    </row>
    <row r="169" spans="1:65" s="2" customFormat="1" ht="16.5" customHeight="1">
      <c r="A169" s="35"/>
      <c r="B169" s="36"/>
      <c r="C169" s="187" t="s">
        <v>165</v>
      </c>
      <c r="D169" s="187" t="s">
        <v>148</v>
      </c>
      <c r="E169" s="188" t="s">
        <v>561</v>
      </c>
      <c r="F169" s="189" t="s">
        <v>562</v>
      </c>
      <c r="G169" s="190" t="s">
        <v>151</v>
      </c>
      <c r="H169" s="191">
        <v>14.327999999999999</v>
      </c>
      <c r="I169" s="192"/>
      <c r="J169" s="193">
        <f>ROUND(I169*H169,2)</f>
        <v>0</v>
      </c>
      <c r="K169" s="189" t="s">
        <v>152</v>
      </c>
      <c r="L169" s="40"/>
      <c r="M169" s="194" t="s">
        <v>1</v>
      </c>
      <c r="N169" s="195" t="s">
        <v>38</v>
      </c>
      <c r="O169" s="72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8" t="s">
        <v>153</v>
      </c>
      <c r="AT169" s="198" t="s">
        <v>148</v>
      </c>
      <c r="AU169" s="198" t="s">
        <v>83</v>
      </c>
      <c r="AY169" s="18" t="s">
        <v>146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8" t="s">
        <v>81</v>
      </c>
      <c r="BK169" s="199">
        <f>ROUND(I169*H169,2)</f>
        <v>0</v>
      </c>
      <c r="BL169" s="18" t="s">
        <v>153</v>
      </c>
      <c r="BM169" s="198" t="s">
        <v>199</v>
      </c>
    </row>
    <row r="170" spans="1:65" s="2" customFormat="1" ht="11.25">
      <c r="A170" s="35"/>
      <c r="B170" s="36"/>
      <c r="C170" s="37"/>
      <c r="D170" s="200" t="s">
        <v>154</v>
      </c>
      <c r="E170" s="37"/>
      <c r="F170" s="201" t="s">
        <v>562</v>
      </c>
      <c r="G170" s="37"/>
      <c r="H170" s="37"/>
      <c r="I170" s="202"/>
      <c r="J170" s="37"/>
      <c r="K170" s="37"/>
      <c r="L170" s="40"/>
      <c r="M170" s="203"/>
      <c r="N170" s="204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154</v>
      </c>
      <c r="AU170" s="18" t="s">
        <v>83</v>
      </c>
    </row>
    <row r="171" spans="1:65" s="2" customFormat="1" ht="11.25">
      <c r="A171" s="35"/>
      <c r="B171" s="36"/>
      <c r="C171" s="37"/>
      <c r="D171" s="205" t="s">
        <v>155</v>
      </c>
      <c r="E171" s="37"/>
      <c r="F171" s="206" t="s">
        <v>563</v>
      </c>
      <c r="G171" s="37"/>
      <c r="H171" s="37"/>
      <c r="I171" s="202"/>
      <c r="J171" s="37"/>
      <c r="K171" s="37"/>
      <c r="L171" s="40"/>
      <c r="M171" s="203"/>
      <c r="N171" s="204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155</v>
      </c>
      <c r="AU171" s="18" t="s">
        <v>83</v>
      </c>
    </row>
    <row r="172" spans="1:65" s="2" customFormat="1" ht="24.2" customHeight="1">
      <c r="A172" s="35"/>
      <c r="B172" s="36"/>
      <c r="C172" s="187" t="s">
        <v>188</v>
      </c>
      <c r="D172" s="187" t="s">
        <v>148</v>
      </c>
      <c r="E172" s="188" t="s">
        <v>1767</v>
      </c>
      <c r="F172" s="189" t="s">
        <v>1768</v>
      </c>
      <c r="G172" s="190" t="s">
        <v>151</v>
      </c>
      <c r="H172" s="191">
        <v>1.68</v>
      </c>
      <c r="I172" s="192"/>
      <c r="J172" s="193">
        <f>ROUND(I172*H172,2)</f>
        <v>0</v>
      </c>
      <c r="K172" s="189" t="s">
        <v>152</v>
      </c>
      <c r="L172" s="40"/>
      <c r="M172" s="194" t="s">
        <v>1</v>
      </c>
      <c r="N172" s="195" t="s">
        <v>38</v>
      </c>
      <c r="O172" s="72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8" t="s">
        <v>153</v>
      </c>
      <c r="AT172" s="198" t="s">
        <v>148</v>
      </c>
      <c r="AU172" s="198" t="s">
        <v>83</v>
      </c>
      <c r="AY172" s="18" t="s">
        <v>146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8" t="s">
        <v>81</v>
      </c>
      <c r="BK172" s="199">
        <f>ROUND(I172*H172,2)</f>
        <v>0</v>
      </c>
      <c r="BL172" s="18" t="s">
        <v>153</v>
      </c>
      <c r="BM172" s="198" t="s">
        <v>205</v>
      </c>
    </row>
    <row r="173" spans="1:65" s="2" customFormat="1" ht="19.5">
      <c r="A173" s="35"/>
      <c r="B173" s="36"/>
      <c r="C173" s="37"/>
      <c r="D173" s="200" t="s">
        <v>154</v>
      </c>
      <c r="E173" s="37"/>
      <c r="F173" s="201" t="s">
        <v>1768</v>
      </c>
      <c r="G173" s="37"/>
      <c r="H173" s="37"/>
      <c r="I173" s="202"/>
      <c r="J173" s="37"/>
      <c r="K173" s="37"/>
      <c r="L173" s="40"/>
      <c r="M173" s="203"/>
      <c r="N173" s="204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154</v>
      </c>
      <c r="AU173" s="18" t="s">
        <v>83</v>
      </c>
    </row>
    <row r="174" spans="1:65" s="2" customFormat="1" ht="11.25">
      <c r="A174" s="35"/>
      <c r="B174" s="36"/>
      <c r="C174" s="37"/>
      <c r="D174" s="205" t="s">
        <v>155</v>
      </c>
      <c r="E174" s="37"/>
      <c r="F174" s="206" t="s">
        <v>1769</v>
      </c>
      <c r="G174" s="37"/>
      <c r="H174" s="37"/>
      <c r="I174" s="202"/>
      <c r="J174" s="37"/>
      <c r="K174" s="37"/>
      <c r="L174" s="40"/>
      <c r="M174" s="203"/>
      <c r="N174" s="204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155</v>
      </c>
      <c r="AU174" s="18" t="s">
        <v>83</v>
      </c>
    </row>
    <row r="175" spans="1:65" s="13" customFormat="1" ht="11.25">
      <c r="B175" s="207"/>
      <c r="C175" s="208"/>
      <c r="D175" s="200" t="s">
        <v>157</v>
      </c>
      <c r="E175" s="209" t="s">
        <v>1</v>
      </c>
      <c r="F175" s="210" t="s">
        <v>1770</v>
      </c>
      <c r="G175" s="208"/>
      <c r="H175" s="209" t="s">
        <v>1</v>
      </c>
      <c r="I175" s="211"/>
      <c r="J175" s="208"/>
      <c r="K175" s="208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157</v>
      </c>
      <c r="AU175" s="216" t="s">
        <v>83</v>
      </c>
      <c r="AV175" s="13" t="s">
        <v>81</v>
      </c>
      <c r="AW175" s="13" t="s">
        <v>30</v>
      </c>
      <c r="AX175" s="13" t="s">
        <v>73</v>
      </c>
      <c r="AY175" s="216" t="s">
        <v>146</v>
      </c>
    </row>
    <row r="176" spans="1:65" s="14" customFormat="1" ht="11.25">
      <c r="B176" s="217"/>
      <c r="C176" s="218"/>
      <c r="D176" s="200" t="s">
        <v>157</v>
      </c>
      <c r="E176" s="219" t="s">
        <v>1</v>
      </c>
      <c r="F176" s="220" t="s">
        <v>1771</v>
      </c>
      <c r="G176" s="218"/>
      <c r="H176" s="221">
        <v>1.68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157</v>
      </c>
      <c r="AU176" s="227" t="s">
        <v>83</v>
      </c>
      <c r="AV176" s="14" t="s">
        <v>83</v>
      </c>
      <c r="AW176" s="14" t="s">
        <v>30</v>
      </c>
      <c r="AX176" s="14" t="s">
        <v>73</v>
      </c>
      <c r="AY176" s="227" t="s">
        <v>146</v>
      </c>
    </row>
    <row r="177" spans="1:65" s="15" customFormat="1" ht="11.25">
      <c r="B177" s="228"/>
      <c r="C177" s="229"/>
      <c r="D177" s="200" t="s">
        <v>157</v>
      </c>
      <c r="E177" s="230" t="s">
        <v>1</v>
      </c>
      <c r="F177" s="231" t="s">
        <v>160</v>
      </c>
      <c r="G177" s="229"/>
      <c r="H177" s="232">
        <v>1.68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AT177" s="238" t="s">
        <v>157</v>
      </c>
      <c r="AU177" s="238" t="s">
        <v>83</v>
      </c>
      <c r="AV177" s="15" t="s">
        <v>153</v>
      </c>
      <c r="AW177" s="15" t="s">
        <v>30</v>
      </c>
      <c r="AX177" s="15" t="s">
        <v>81</v>
      </c>
      <c r="AY177" s="238" t="s">
        <v>146</v>
      </c>
    </row>
    <row r="178" spans="1:65" s="2" customFormat="1" ht="16.5" customHeight="1">
      <c r="A178" s="35"/>
      <c r="B178" s="36"/>
      <c r="C178" s="239" t="s">
        <v>182</v>
      </c>
      <c r="D178" s="239" t="s">
        <v>161</v>
      </c>
      <c r="E178" s="240" t="s">
        <v>1772</v>
      </c>
      <c r="F178" s="241" t="s">
        <v>1773</v>
      </c>
      <c r="G178" s="242" t="s">
        <v>164</v>
      </c>
      <c r="H178" s="243">
        <v>3.024</v>
      </c>
      <c r="I178" s="244"/>
      <c r="J178" s="245">
        <f>ROUND(I178*H178,2)</f>
        <v>0</v>
      </c>
      <c r="K178" s="241" t="s">
        <v>152</v>
      </c>
      <c r="L178" s="246"/>
      <c r="M178" s="247" t="s">
        <v>1</v>
      </c>
      <c r="N178" s="248" t="s">
        <v>38</v>
      </c>
      <c r="O178" s="72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8" t="s">
        <v>165</v>
      </c>
      <c r="AT178" s="198" t="s">
        <v>161</v>
      </c>
      <c r="AU178" s="198" t="s">
        <v>83</v>
      </c>
      <c r="AY178" s="18" t="s">
        <v>146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8" t="s">
        <v>81</v>
      </c>
      <c r="BK178" s="199">
        <f>ROUND(I178*H178,2)</f>
        <v>0</v>
      </c>
      <c r="BL178" s="18" t="s">
        <v>153</v>
      </c>
      <c r="BM178" s="198" t="s">
        <v>218</v>
      </c>
    </row>
    <row r="179" spans="1:65" s="2" customFormat="1" ht="11.25">
      <c r="A179" s="35"/>
      <c r="B179" s="36"/>
      <c r="C179" s="37"/>
      <c r="D179" s="200" t="s">
        <v>154</v>
      </c>
      <c r="E179" s="37"/>
      <c r="F179" s="201" t="s">
        <v>1773</v>
      </c>
      <c r="G179" s="37"/>
      <c r="H179" s="37"/>
      <c r="I179" s="202"/>
      <c r="J179" s="37"/>
      <c r="K179" s="37"/>
      <c r="L179" s="40"/>
      <c r="M179" s="203"/>
      <c r="N179" s="204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154</v>
      </c>
      <c r="AU179" s="18" t="s">
        <v>83</v>
      </c>
    </row>
    <row r="180" spans="1:65" s="14" customFormat="1" ht="11.25">
      <c r="B180" s="217"/>
      <c r="C180" s="218"/>
      <c r="D180" s="200" t="s">
        <v>157</v>
      </c>
      <c r="E180" s="219" t="s">
        <v>1</v>
      </c>
      <c r="F180" s="220" t="s">
        <v>1774</v>
      </c>
      <c r="G180" s="218"/>
      <c r="H180" s="221">
        <v>3.024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157</v>
      </c>
      <c r="AU180" s="227" t="s">
        <v>83</v>
      </c>
      <c r="AV180" s="14" t="s">
        <v>83</v>
      </c>
      <c r="AW180" s="14" t="s">
        <v>30</v>
      </c>
      <c r="AX180" s="14" t="s">
        <v>73</v>
      </c>
      <c r="AY180" s="227" t="s">
        <v>146</v>
      </c>
    </row>
    <row r="181" spans="1:65" s="15" customFormat="1" ht="11.25">
      <c r="B181" s="228"/>
      <c r="C181" s="229"/>
      <c r="D181" s="200" t="s">
        <v>157</v>
      </c>
      <c r="E181" s="230" t="s">
        <v>1</v>
      </c>
      <c r="F181" s="231" t="s">
        <v>160</v>
      </c>
      <c r="G181" s="229"/>
      <c r="H181" s="232">
        <v>3.024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AT181" s="238" t="s">
        <v>157</v>
      </c>
      <c r="AU181" s="238" t="s">
        <v>83</v>
      </c>
      <c r="AV181" s="15" t="s">
        <v>153</v>
      </c>
      <c r="AW181" s="15" t="s">
        <v>30</v>
      </c>
      <c r="AX181" s="15" t="s">
        <v>81</v>
      </c>
      <c r="AY181" s="238" t="s">
        <v>146</v>
      </c>
    </row>
    <row r="182" spans="1:65" s="2" customFormat="1" ht="24.2" customHeight="1">
      <c r="A182" s="35"/>
      <c r="B182" s="36"/>
      <c r="C182" s="187" t="s">
        <v>222</v>
      </c>
      <c r="D182" s="187" t="s">
        <v>148</v>
      </c>
      <c r="E182" s="188" t="s">
        <v>1775</v>
      </c>
      <c r="F182" s="189" t="s">
        <v>1776</v>
      </c>
      <c r="G182" s="190" t="s">
        <v>151</v>
      </c>
      <c r="H182" s="191">
        <v>2.2000000000000002</v>
      </c>
      <c r="I182" s="192"/>
      <c r="J182" s="193">
        <f>ROUND(I182*H182,2)</f>
        <v>0</v>
      </c>
      <c r="K182" s="189" t="s">
        <v>152</v>
      </c>
      <c r="L182" s="40"/>
      <c r="M182" s="194" t="s">
        <v>1</v>
      </c>
      <c r="N182" s="195" t="s">
        <v>38</v>
      </c>
      <c r="O182" s="72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8" t="s">
        <v>153</v>
      </c>
      <c r="AT182" s="198" t="s">
        <v>148</v>
      </c>
      <c r="AU182" s="198" t="s">
        <v>83</v>
      </c>
      <c r="AY182" s="18" t="s">
        <v>146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8" t="s">
        <v>81</v>
      </c>
      <c r="BK182" s="199">
        <f>ROUND(I182*H182,2)</f>
        <v>0</v>
      </c>
      <c r="BL182" s="18" t="s">
        <v>153</v>
      </c>
      <c r="BM182" s="198" t="s">
        <v>225</v>
      </c>
    </row>
    <row r="183" spans="1:65" s="2" customFormat="1" ht="11.25">
      <c r="A183" s="35"/>
      <c r="B183" s="36"/>
      <c r="C183" s="37"/>
      <c r="D183" s="200" t="s">
        <v>154</v>
      </c>
      <c r="E183" s="37"/>
      <c r="F183" s="201" t="s">
        <v>1776</v>
      </c>
      <c r="G183" s="37"/>
      <c r="H183" s="37"/>
      <c r="I183" s="202"/>
      <c r="J183" s="37"/>
      <c r="K183" s="37"/>
      <c r="L183" s="40"/>
      <c r="M183" s="203"/>
      <c r="N183" s="204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154</v>
      </c>
      <c r="AU183" s="18" t="s">
        <v>83</v>
      </c>
    </row>
    <row r="184" spans="1:65" s="2" customFormat="1" ht="11.25">
      <c r="A184" s="35"/>
      <c r="B184" s="36"/>
      <c r="C184" s="37"/>
      <c r="D184" s="205" t="s">
        <v>155</v>
      </c>
      <c r="E184" s="37"/>
      <c r="F184" s="206" t="s">
        <v>1777</v>
      </c>
      <c r="G184" s="37"/>
      <c r="H184" s="37"/>
      <c r="I184" s="202"/>
      <c r="J184" s="37"/>
      <c r="K184" s="37"/>
      <c r="L184" s="40"/>
      <c r="M184" s="203"/>
      <c r="N184" s="204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155</v>
      </c>
      <c r="AU184" s="18" t="s">
        <v>83</v>
      </c>
    </row>
    <row r="185" spans="1:65" s="13" customFormat="1" ht="11.25">
      <c r="B185" s="207"/>
      <c r="C185" s="208"/>
      <c r="D185" s="200" t="s">
        <v>157</v>
      </c>
      <c r="E185" s="209" t="s">
        <v>1</v>
      </c>
      <c r="F185" s="210" t="s">
        <v>1778</v>
      </c>
      <c r="G185" s="208"/>
      <c r="H185" s="209" t="s">
        <v>1</v>
      </c>
      <c r="I185" s="211"/>
      <c r="J185" s="208"/>
      <c r="K185" s="208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157</v>
      </c>
      <c r="AU185" s="216" t="s">
        <v>83</v>
      </c>
      <c r="AV185" s="13" t="s">
        <v>81</v>
      </c>
      <c r="AW185" s="13" t="s">
        <v>30</v>
      </c>
      <c r="AX185" s="13" t="s">
        <v>73</v>
      </c>
      <c r="AY185" s="216" t="s">
        <v>146</v>
      </c>
    </row>
    <row r="186" spans="1:65" s="14" customFormat="1" ht="11.25">
      <c r="B186" s="217"/>
      <c r="C186" s="218"/>
      <c r="D186" s="200" t="s">
        <v>157</v>
      </c>
      <c r="E186" s="219" t="s">
        <v>1</v>
      </c>
      <c r="F186" s="220" t="s">
        <v>1779</v>
      </c>
      <c r="G186" s="218"/>
      <c r="H186" s="221">
        <v>1.6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157</v>
      </c>
      <c r="AU186" s="227" t="s">
        <v>83</v>
      </c>
      <c r="AV186" s="14" t="s">
        <v>83</v>
      </c>
      <c r="AW186" s="14" t="s">
        <v>30</v>
      </c>
      <c r="AX186" s="14" t="s">
        <v>73</v>
      </c>
      <c r="AY186" s="227" t="s">
        <v>146</v>
      </c>
    </row>
    <row r="187" spans="1:65" s="13" customFormat="1" ht="11.25">
      <c r="B187" s="207"/>
      <c r="C187" s="208"/>
      <c r="D187" s="200" t="s">
        <v>157</v>
      </c>
      <c r="E187" s="209" t="s">
        <v>1</v>
      </c>
      <c r="F187" s="210" t="s">
        <v>1780</v>
      </c>
      <c r="G187" s="208"/>
      <c r="H187" s="209" t="s">
        <v>1</v>
      </c>
      <c r="I187" s="211"/>
      <c r="J187" s="208"/>
      <c r="K187" s="208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157</v>
      </c>
      <c r="AU187" s="216" t="s">
        <v>83</v>
      </c>
      <c r="AV187" s="13" t="s">
        <v>81</v>
      </c>
      <c r="AW187" s="13" t="s">
        <v>30</v>
      </c>
      <c r="AX187" s="13" t="s">
        <v>73</v>
      </c>
      <c r="AY187" s="216" t="s">
        <v>146</v>
      </c>
    </row>
    <row r="188" spans="1:65" s="14" customFormat="1" ht="11.25">
      <c r="B188" s="217"/>
      <c r="C188" s="218"/>
      <c r="D188" s="200" t="s">
        <v>157</v>
      </c>
      <c r="E188" s="219" t="s">
        <v>1</v>
      </c>
      <c r="F188" s="220" t="s">
        <v>1781</v>
      </c>
      <c r="G188" s="218"/>
      <c r="H188" s="221">
        <v>0.6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157</v>
      </c>
      <c r="AU188" s="227" t="s">
        <v>83</v>
      </c>
      <c r="AV188" s="14" t="s">
        <v>83</v>
      </c>
      <c r="AW188" s="14" t="s">
        <v>30</v>
      </c>
      <c r="AX188" s="14" t="s">
        <v>73</v>
      </c>
      <c r="AY188" s="227" t="s">
        <v>146</v>
      </c>
    </row>
    <row r="189" spans="1:65" s="15" customFormat="1" ht="11.25">
      <c r="B189" s="228"/>
      <c r="C189" s="229"/>
      <c r="D189" s="200" t="s">
        <v>157</v>
      </c>
      <c r="E189" s="230" t="s">
        <v>1</v>
      </c>
      <c r="F189" s="231" t="s">
        <v>160</v>
      </c>
      <c r="G189" s="229"/>
      <c r="H189" s="232">
        <v>2.2000000000000002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AT189" s="238" t="s">
        <v>157</v>
      </c>
      <c r="AU189" s="238" t="s">
        <v>83</v>
      </c>
      <c r="AV189" s="15" t="s">
        <v>153</v>
      </c>
      <c r="AW189" s="15" t="s">
        <v>30</v>
      </c>
      <c r="AX189" s="15" t="s">
        <v>81</v>
      </c>
      <c r="AY189" s="238" t="s">
        <v>146</v>
      </c>
    </row>
    <row r="190" spans="1:65" s="2" customFormat="1" ht="16.5" customHeight="1">
      <c r="A190" s="35"/>
      <c r="B190" s="36"/>
      <c r="C190" s="239" t="s">
        <v>187</v>
      </c>
      <c r="D190" s="239" t="s">
        <v>161</v>
      </c>
      <c r="E190" s="240" t="s">
        <v>1782</v>
      </c>
      <c r="F190" s="241" t="s">
        <v>1783</v>
      </c>
      <c r="G190" s="242" t="s">
        <v>164</v>
      </c>
      <c r="H190" s="243">
        <v>4.4000000000000004</v>
      </c>
      <c r="I190" s="244"/>
      <c r="J190" s="245">
        <f>ROUND(I190*H190,2)</f>
        <v>0</v>
      </c>
      <c r="K190" s="241" t="s">
        <v>152</v>
      </c>
      <c r="L190" s="246"/>
      <c r="M190" s="247" t="s">
        <v>1</v>
      </c>
      <c r="N190" s="248" t="s">
        <v>38</v>
      </c>
      <c r="O190" s="72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8" t="s">
        <v>165</v>
      </c>
      <c r="AT190" s="198" t="s">
        <v>161</v>
      </c>
      <c r="AU190" s="198" t="s">
        <v>83</v>
      </c>
      <c r="AY190" s="18" t="s">
        <v>146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8" t="s">
        <v>81</v>
      </c>
      <c r="BK190" s="199">
        <f>ROUND(I190*H190,2)</f>
        <v>0</v>
      </c>
      <c r="BL190" s="18" t="s">
        <v>153</v>
      </c>
      <c r="BM190" s="198" t="s">
        <v>262</v>
      </c>
    </row>
    <row r="191" spans="1:65" s="2" customFormat="1" ht="11.25">
      <c r="A191" s="35"/>
      <c r="B191" s="36"/>
      <c r="C191" s="37"/>
      <c r="D191" s="200" t="s">
        <v>154</v>
      </c>
      <c r="E191" s="37"/>
      <c r="F191" s="201" t="s">
        <v>1783</v>
      </c>
      <c r="G191" s="37"/>
      <c r="H191" s="37"/>
      <c r="I191" s="202"/>
      <c r="J191" s="37"/>
      <c r="K191" s="37"/>
      <c r="L191" s="40"/>
      <c r="M191" s="203"/>
      <c r="N191" s="204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154</v>
      </c>
      <c r="AU191" s="18" t="s">
        <v>83</v>
      </c>
    </row>
    <row r="192" spans="1:65" s="14" customFormat="1" ht="11.25">
      <c r="B192" s="217"/>
      <c r="C192" s="218"/>
      <c r="D192" s="200" t="s">
        <v>157</v>
      </c>
      <c r="E192" s="219" t="s">
        <v>1</v>
      </c>
      <c r="F192" s="220" t="s">
        <v>1784</v>
      </c>
      <c r="G192" s="218"/>
      <c r="H192" s="221">
        <v>4.4000000000000004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157</v>
      </c>
      <c r="AU192" s="227" t="s">
        <v>83</v>
      </c>
      <c r="AV192" s="14" t="s">
        <v>83</v>
      </c>
      <c r="AW192" s="14" t="s">
        <v>30</v>
      </c>
      <c r="AX192" s="14" t="s">
        <v>73</v>
      </c>
      <c r="AY192" s="227" t="s">
        <v>146</v>
      </c>
    </row>
    <row r="193" spans="1:65" s="15" customFormat="1" ht="11.25">
      <c r="B193" s="228"/>
      <c r="C193" s="229"/>
      <c r="D193" s="200" t="s">
        <v>157</v>
      </c>
      <c r="E193" s="230" t="s">
        <v>1</v>
      </c>
      <c r="F193" s="231" t="s">
        <v>160</v>
      </c>
      <c r="G193" s="229"/>
      <c r="H193" s="232">
        <v>4.4000000000000004</v>
      </c>
      <c r="I193" s="233"/>
      <c r="J193" s="229"/>
      <c r="K193" s="229"/>
      <c r="L193" s="234"/>
      <c r="M193" s="235"/>
      <c r="N193" s="236"/>
      <c r="O193" s="236"/>
      <c r="P193" s="236"/>
      <c r="Q193" s="236"/>
      <c r="R193" s="236"/>
      <c r="S193" s="236"/>
      <c r="T193" s="237"/>
      <c r="AT193" s="238" t="s">
        <v>157</v>
      </c>
      <c r="AU193" s="238" t="s">
        <v>83</v>
      </c>
      <c r="AV193" s="15" t="s">
        <v>153</v>
      </c>
      <c r="AW193" s="15" t="s">
        <v>30</v>
      </c>
      <c r="AX193" s="15" t="s">
        <v>81</v>
      </c>
      <c r="AY193" s="238" t="s">
        <v>146</v>
      </c>
    </row>
    <row r="194" spans="1:65" s="2" customFormat="1" ht="24.2" customHeight="1">
      <c r="A194" s="35"/>
      <c r="B194" s="36"/>
      <c r="C194" s="187" t="s">
        <v>265</v>
      </c>
      <c r="D194" s="187" t="s">
        <v>148</v>
      </c>
      <c r="E194" s="188" t="s">
        <v>1785</v>
      </c>
      <c r="F194" s="189" t="s">
        <v>1786</v>
      </c>
      <c r="G194" s="190" t="s">
        <v>170</v>
      </c>
      <c r="H194" s="191">
        <v>106.4</v>
      </c>
      <c r="I194" s="192"/>
      <c r="J194" s="193">
        <f>ROUND(I194*H194,2)</f>
        <v>0</v>
      </c>
      <c r="K194" s="189" t="s">
        <v>152</v>
      </c>
      <c r="L194" s="40"/>
      <c r="M194" s="194" t="s">
        <v>1</v>
      </c>
      <c r="N194" s="195" t="s">
        <v>38</v>
      </c>
      <c r="O194" s="72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8" t="s">
        <v>153</v>
      </c>
      <c r="AT194" s="198" t="s">
        <v>148</v>
      </c>
      <c r="AU194" s="198" t="s">
        <v>83</v>
      </c>
      <c r="AY194" s="18" t="s">
        <v>146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8" t="s">
        <v>81</v>
      </c>
      <c r="BK194" s="199">
        <f>ROUND(I194*H194,2)</f>
        <v>0</v>
      </c>
      <c r="BL194" s="18" t="s">
        <v>153</v>
      </c>
      <c r="BM194" s="198" t="s">
        <v>268</v>
      </c>
    </row>
    <row r="195" spans="1:65" s="2" customFormat="1" ht="19.5">
      <c r="A195" s="35"/>
      <c r="B195" s="36"/>
      <c r="C195" s="37"/>
      <c r="D195" s="200" t="s">
        <v>154</v>
      </c>
      <c r="E195" s="37"/>
      <c r="F195" s="201" t="s">
        <v>1786</v>
      </c>
      <c r="G195" s="37"/>
      <c r="H195" s="37"/>
      <c r="I195" s="202"/>
      <c r="J195" s="37"/>
      <c r="K195" s="37"/>
      <c r="L195" s="40"/>
      <c r="M195" s="203"/>
      <c r="N195" s="204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154</v>
      </c>
      <c r="AU195" s="18" t="s">
        <v>83</v>
      </c>
    </row>
    <row r="196" spans="1:65" s="2" customFormat="1" ht="11.25">
      <c r="A196" s="35"/>
      <c r="B196" s="36"/>
      <c r="C196" s="37"/>
      <c r="D196" s="205" t="s">
        <v>155</v>
      </c>
      <c r="E196" s="37"/>
      <c r="F196" s="206" t="s">
        <v>1787</v>
      </c>
      <c r="G196" s="37"/>
      <c r="H196" s="37"/>
      <c r="I196" s="202"/>
      <c r="J196" s="37"/>
      <c r="K196" s="37"/>
      <c r="L196" s="40"/>
      <c r="M196" s="203"/>
      <c r="N196" s="204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155</v>
      </c>
      <c r="AU196" s="18" t="s">
        <v>83</v>
      </c>
    </row>
    <row r="197" spans="1:65" s="12" customFormat="1" ht="22.9" customHeight="1">
      <c r="B197" s="171"/>
      <c r="C197" s="172"/>
      <c r="D197" s="173" t="s">
        <v>72</v>
      </c>
      <c r="E197" s="185" t="s">
        <v>83</v>
      </c>
      <c r="F197" s="185" t="s">
        <v>405</v>
      </c>
      <c r="G197" s="172"/>
      <c r="H197" s="172"/>
      <c r="I197" s="175"/>
      <c r="J197" s="186">
        <f>BK197</f>
        <v>0</v>
      </c>
      <c r="K197" s="172"/>
      <c r="L197" s="177"/>
      <c r="M197" s="178"/>
      <c r="N197" s="179"/>
      <c r="O197" s="179"/>
      <c r="P197" s="180">
        <f>SUM(P198:P215)</f>
        <v>0</v>
      </c>
      <c r="Q197" s="179"/>
      <c r="R197" s="180">
        <f>SUM(R198:R215)</f>
        <v>0</v>
      </c>
      <c r="S197" s="179"/>
      <c r="T197" s="181">
        <f>SUM(T198:T215)</f>
        <v>0</v>
      </c>
      <c r="AR197" s="182" t="s">
        <v>81</v>
      </c>
      <c r="AT197" s="183" t="s">
        <v>72</v>
      </c>
      <c r="AU197" s="183" t="s">
        <v>81</v>
      </c>
      <c r="AY197" s="182" t="s">
        <v>146</v>
      </c>
      <c r="BK197" s="184">
        <f>SUM(BK198:BK215)</f>
        <v>0</v>
      </c>
    </row>
    <row r="198" spans="1:65" s="2" customFormat="1" ht="16.5" customHeight="1">
      <c r="A198" s="35"/>
      <c r="B198" s="36"/>
      <c r="C198" s="187" t="s">
        <v>193</v>
      </c>
      <c r="D198" s="187" t="s">
        <v>148</v>
      </c>
      <c r="E198" s="188" t="s">
        <v>424</v>
      </c>
      <c r="F198" s="189" t="s">
        <v>425</v>
      </c>
      <c r="G198" s="190" t="s">
        <v>151</v>
      </c>
      <c r="H198" s="191">
        <v>0.61799999999999999</v>
      </c>
      <c r="I198" s="192"/>
      <c r="J198" s="193">
        <f>ROUND(I198*H198,2)</f>
        <v>0</v>
      </c>
      <c r="K198" s="189" t="s">
        <v>152</v>
      </c>
      <c r="L198" s="40"/>
      <c r="M198" s="194" t="s">
        <v>1</v>
      </c>
      <c r="N198" s="195" t="s">
        <v>38</v>
      </c>
      <c r="O198" s="72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8" t="s">
        <v>153</v>
      </c>
      <c r="AT198" s="198" t="s">
        <v>148</v>
      </c>
      <c r="AU198" s="198" t="s">
        <v>83</v>
      </c>
      <c r="AY198" s="18" t="s">
        <v>146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8" t="s">
        <v>81</v>
      </c>
      <c r="BK198" s="199">
        <f>ROUND(I198*H198,2)</f>
        <v>0</v>
      </c>
      <c r="BL198" s="18" t="s">
        <v>153</v>
      </c>
      <c r="BM198" s="198" t="s">
        <v>273</v>
      </c>
    </row>
    <row r="199" spans="1:65" s="2" customFormat="1" ht="11.25">
      <c r="A199" s="35"/>
      <c r="B199" s="36"/>
      <c r="C199" s="37"/>
      <c r="D199" s="200" t="s">
        <v>154</v>
      </c>
      <c r="E199" s="37"/>
      <c r="F199" s="201" t="s">
        <v>425</v>
      </c>
      <c r="G199" s="37"/>
      <c r="H199" s="37"/>
      <c r="I199" s="202"/>
      <c r="J199" s="37"/>
      <c r="K199" s="37"/>
      <c r="L199" s="40"/>
      <c r="M199" s="203"/>
      <c r="N199" s="204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154</v>
      </c>
      <c r="AU199" s="18" t="s">
        <v>83</v>
      </c>
    </row>
    <row r="200" spans="1:65" s="2" customFormat="1" ht="11.25">
      <c r="A200" s="35"/>
      <c r="B200" s="36"/>
      <c r="C200" s="37"/>
      <c r="D200" s="205" t="s">
        <v>155</v>
      </c>
      <c r="E200" s="37"/>
      <c r="F200" s="206" t="s">
        <v>426</v>
      </c>
      <c r="G200" s="37"/>
      <c r="H200" s="37"/>
      <c r="I200" s="202"/>
      <c r="J200" s="37"/>
      <c r="K200" s="37"/>
      <c r="L200" s="40"/>
      <c r="M200" s="203"/>
      <c r="N200" s="204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155</v>
      </c>
      <c r="AU200" s="18" t="s">
        <v>83</v>
      </c>
    </row>
    <row r="201" spans="1:65" s="13" customFormat="1" ht="11.25">
      <c r="B201" s="207"/>
      <c r="C201" s="208"/>
      <c r="D201" s="200" t="s">
        <v>157</v>
      </c>
      <c r="E201" s="209" t="s">
        <v>1</v>
      </c>
      <c r="F201" s="210" t="s">
        <v>1788</v>
      </c>
      <c r="G201" s="208"/>
      <c r="H201" s="209" t="s">
        <v>1</v>
      </c>
      <c r="I201" s="211"/>
      <c r="J201" s="208"/>
      <c r="K201" s="208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157</v>
      </c>
      <c r="AU201" s="216" t="s">
        <v>83</v>
      </c>
      <c r="AV201" s="13" t="s">
        <v>81</v>
      </c>
      <c r="AW201" s="13" t="s">
        <v>30</v>
      </c>
      <c r="AX201" s="13" t="s">
        <v>73</v>
      </c>
      <c r="AY201" s="216" t="s">
        <v>146</v>
      </c>
    </row>
    <row r="202" spans="1:65" s="14" customFormat="1" ht="11.25">
      <c r="B202" s="217"/>
      <c r="C202" s="218"/>
      <c r="D202" s="200" t="s">
        <v>157</v>
      </c>
      <c r="E202" s="219" t="s">
        <v>1</v>
      </c>
      <c r="F202" s="220" t="s">
        <v>1789</v>
      </c>
      <c r="G202" s="218"/>
      <c r="H202" s="221">
        <v>5.3999999999999999E-2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157</v>
      </c>
      <c r="AU202" s="227" t="s">
        <v>83</v>
      </c>
      <c r="AV202" s="14" t="s">
        <v>83</v>
      </c>
      <c r="AW202" s="14" t="s">
        <v>30</v>
      </c>
      <c r="AX202" s="14" t="s">
        <v>73</v>
      </c>
      <c r="AY202" s="227" t="s">
        <v>146</v>
      </c>
    </row>
    <row r="203" spans="1:65" s="14" customFormat="1" ht="11.25">
      <c r="B203" s="217"/>
      <c r="C203" s="218"/>
      <c r="D203" s="200" t="s">
        <v>157</v>
      </c>
      <c r="E203" s="219" t="s">
        <v>1</v>
      </c>
      <c r="F203" s="220" t="s">
        <v>1790</v>
      </c>
      <c r="G203" s="218"/>
      <c r="H203" s="221">
        <v>0.18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157</v>
      </c>
      <c r="AU203" s="227" t="s">
        <v>83</v>
      </c>
      <c r="AV203" s="14" t="s">
        <v>83</v>
      </c>
      <c r="AW203" s="14" t="s">
        <v>30</v>
      </c>
      <c r="AX203" s="14" t="s">
        <v>73</v>
      </c>
      <c r="AY203" s="227" t="s">
        <v>146</v>
      </c>
    </row>
    <row r="204" spans="1:65" s="13" customFormat="1" ht="11.25">
      <c r="B204" s="207"/>
      <c r="C204" s="208"/>
      <c r="D204" s="200" t="s">
        <v>157</v>
      </c>
      <c r="E204" s="209" t="s">
        <v>1</v>
      </c>
      <c r="F204" s="210" t="s">
        <v>1791</v>
      </c>
      <c r="G204" s="208"/>
      <c r="H204" s="209" t="s">
        <v>1</v>
      </c>
      <c r="I204" s="211"/>
      <c r="J204" s="208"/>
      <c r="K204" s="208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157</v>
      </c>
      <c r="AU204" s="216" t="s">
        <v>83</v>
      </c>
      <c r="AV204" s="13" t="s">
        <v>81</v>
      </c>
      <c r="AW204" s="13" t="s">
        <v>30</v>
      </c>
      <c r="AX204" s="13" t="s">
        <v>73</v>
      </c>
      <c r="AY204" s="216" t="s">
        <v>146</v>
      </c>
    </row>
    <row r="205" spans="1:65" s="14" customFormat="1" ht="11.25">
      <c r="B205" s="217"/>
      <c r="C205" s="218"/>
      <c r="D205" s="200" t="s">
        <v>157</v>
      </c>
      <c r="E205" s="219" t="s">
        <v>1</v>
      </c>
      <c r="F205" s="220" t="s">
        <v>1792</v>
      </c>
      <c r="G205" s="218"/>
      <c r="H205" s="221">
        <v>0.38400000000000001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157</v>
      </c>
      <c r="AU205" s="227" t="s">
        <v>83</v>
      </c>
      <c r="AV205" s="14" t="s">
        <v>83</v>
      </c>
      <c r="AW205" s="14" t="s">
        <v>30</v>
      </c>
      <c r="AX205" s="14" t="s">
        <v>73</v>
      </c>
      <c r="AY205" s="227" t="s">
        <v>146</v>
      </c>
    </row>
    <row r="206" spans="1:65" s="15" customFormat="1" ht="11.25">
      <c r="B206" s="228"/>
      <c r="C206" s="229"/>
      <c r="D206" s="200" t="s">
        <v>157</v>
      </c>
      <c r="E206" s="230" t="s">
        <v>1</v>
      </c>
      <c r="F206" s="231" t="s">
        <v>160</v>
      </c>
      <c r="G206" s="229"/>
      <c r="H206" s="232">
        <v>0.61799999999999999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AT206" s="238" t="s">
        <v>157</v>
      </c>
      <c r="AU206" s="238" t="s">
        <v>83</v>
      </c>
      <c r="AV206" s="15" t="s">
        <v>153</v>
      </c>
      <c r="AW206" s="15" t="s">
        <v>30</v>
      </c>
      <c r="AX206" s="15" t="s">
        <v>81</v>
      </c>
      <c r="AY206" s="238" t="s">
        <v>146</v>
      </c>
    </row>
    <row r="207" spans="1:65" s="2" customFormat="1" ht="16.5" customHeight="1">
      <c r="A207" s="35"/>
      <c r="B207" s="36"/>
      <c r="C207" s="187" t="s">
        <v>8</v>
      </c>
      <c r="D207" s="187" t="s">
        <v>148</v>
      </c>
      <c r="E207" s="188" t="s">
        <v>429</v>
      </c>
      <c r="F207" s="189" t="s">
        <v>430</v>
      </c>
      <c r="G207" s="190" t="s">
        <v>170</v>
      </c>
      <c r="H207" s="191">
        <v>2.2799999999999998</v>
      </c>
      <c r="I207" s="192"/>
      <c r="J207" s="193">
        <f>ROUND(I207*H207,2)</f>
        <v>0</v>
      </c>
      <c r="K207" s="189" t="s">
        <v>152</v>
      </c>
      <c r="L207" s="40"/>
      <c r="M207" s="194" t="s">
        <v>1</v>
      </c>
      <c r="N207" s="195" t="s">
        <v>38</v>
      </c>
      <c r="O207" s="72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8" t="s">
        <v>153</v>
      </c>
      <c r="AT207" s="198" t="s">
        <v>148</v>
      </c>
      <c r="AU207" s="198" t="s">
        <v>83</v>
      </c>
      <c r="AY207" s="18" t="s">
        <v>146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8" t="s">
        <v>81</v>
      </c>
      <c r="BK207" s="199">
        <f>ROUND(I207*H207,2)</f>
        <v>0</v>
      </c>
      <c r="BL207" s="18" t="s">
        <v>153</v>
      </c>
      <c r="BM207" s="198" t="s">
        <v>277</v>
      </c>
    </row>
    <row r="208" spans="1:65" s="2" customFormat="1" ht="11.25">
      <c r="A208" s="35"/>
      <c r="B208" s="36"/>
      <c r="C208" s="37"/>
      <c r="D208" s="200" t="s">
        <v>154</v>
      </c>
      <c r="E208" s="37"/>
      <c r="F208" s="201" t="s">
        <v>430</v>
      </c>
      <c r="G208" s="37"/>
      <c r="H208" s="37"/>
      <c r="I208" s="202"/>
      <c r="J208" s="37"/>
      <c r="K208" s="37"/>
      <c r="L208" s="40"/>
      <c r="M208" s="203"/>
      <c r="N208" s="204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154</v>
      </c>
      <c r="AU208" s="18" t="s">
        <v>83</v>
      </c>
    </row>
    <row r="209" spans="1:65" s="2" customFormat="1" ht="11.25">
      <c r="A209" s="35"/>
      <c r="B209" s="36"/>
      <c r="C209" s="37"/>
      <c r="D209" s="205" t="s">
        <v>155</v>
      </c>
      <c r="E209" s="37"/>
      <c r="F209" s="206" t="s">
        <v>431</v>
      </c>
      <c r="G209" s="37"/>
      <c r="H209" s="37"/>
      <c r="I209" s="202"/>
      <c r="J209" s="37"/>
      <c r="K209" s="37"/>
      <c r="L209" s="40"/>
      <c r="M209" s="203"/>
      <c r="N209" s="204"/>
      <c r="O209" s="72"/>
      <c r="P209" s="72"/>
      <c r="Q209" s="72"/>
      <c r="R209" s="72"/>
      <c r="S209" s="72"/>
      <c r="T209" s="73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155</v>
      </c>
      <c r="AU209" s="18" t="s">
        <v>83</v>
      </c>
    </row>
    <row r="210" spans="1:65" s="14" customFormat="1" ht="11.25">
      <c r="B210" s="217"/>
      <c r="C210" s="218"/>
      <c r="D210" s="200" t="s">
        <v>157</v>
      </c>
      <c r="E210" s="219" t="s">
        <v>1</v>
      </c>
      <c r="F210" s="220" t="s">
        <v>1793</v>
      </c>
      <c r="G210" s="218"/>
      <c r="H210" s="221">
        <v>0.72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157</v>
      </c>
      <c r="AU210" s="227" t="s">
        <v>83</v>
      </c>
      <c r="AV210" s="14" t="s">
        <v>83</v>
      </c>
      <c r="AW210" s="14" t="s">
        <v>30</v>
      </c>
      <c r="AX210" s="14" t="s">
        <v>73</v>
      </c>
      <c r="AY210" s="227" t="s">
        <v>146</v>
      </c>
    </row>
    <row r="211" spans="1:65" s="14" customFormat="1" ht="11.25">
      <c r="B211" s="217"/>
      <c r="C211" s="218"/>
      <c r="D211" s="200" t="s">
        <v>157</v>
      </c>
      <c r="E211" s="219" t="s">
        <v>1</v>
      </c>
      <c r="F211" s="220" t="s">
        <v>1794</v>
      </c>
      <c r="G211" s="218"/>
      <c r="H211" s="221">
        <v>1.56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157</v>
      </c>
      <c r="AU211" s="227" t="s">
        <v>83</v>
      </c>
      <c r="AV211" s="14" t="s">
        <v>83</v>
      </c>
      <c r="AW211" s="14" t="s">
        <v>30</v>
      </c>
      <c r="AX211" s="14" t="s">
        <v>73</v>
      </c>
      <c r="AY211" s="227" t="s">
        <v>146</v>
      </c>
    </row>
    <row r="212" spans="1:65" s="15" customFormat="1" ht="11.25">
      <c r="B212" s="228"/>
      <c r="C212" s="229"/>
      <c r="D212" s="200" t="s">
        <v>157</v>
      </c>
      <c r="E212" s="230" t="s">
        <v>1</v>
      </c>
      <c r="F212" s="231" t="s">
        <v>160</v>
      </c>
      <c r="G212" s="229"/>
      <c r="H212" s="232">
        <v>2.2800000000000002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AT212" s="238" t="s">
        <v>157</v>
      </c>
      <c r="AU212" s="238" t="s">
        <v>83</v>
      </c>
      <c r="AV212" s="15" t="s">
        <v>153</v>
      </c>
      <c r="AW212" s="15" t="s">
        <v>30</v>
      </c>
      <c r="AX212" s="15" t="s">
        <v>81</v>
      </c>
      <c r="AY212" s="238" t="s">
        <v>146</v>
      </c>
    </row>
    <row r="213" spans="1:65" s="2" customFormat="1" ht="16.5" customHeight="1">
      <c r="A213" s="35"/>
      <c r="B213" s="36"/>
      <c r="C213" s="187" t="s">
        <v>199</v>
      </c>
      <c r="D213" s="187" t="s">
        <v>148</v>
      </c>
      <c r="E213" s="188" t="s">
        <v>433</v>
      </c>
      <c r="F213" s="189" t="s">
        <v>434</v>
      </c>
      <c r="G213" s="190" t="s">
        <v>170</v>
      </c>
      <c r="H213" s="191">
        <v>2.2799999999999998</v>
      </c>
      <c r="I213" s="192"/>
      <c r="J213" s="193">
        <f>ROUND(I213*H213,2)</f>
        <v>0</v>
      </c>
      <c r="K213" s="189" t="s">
        <v>152</v>
      </c>
      <c r="L213" s="40"/>
      <c r="M213" s="194" t="s">
        <v>1</v>
      </c>
      <c r="N213" s="195" t="s">
        <v>38</v>
      </c>
      <c r="O213" s="72"/>
      <c r="P213" s="196">
        <f>O213*H213</f>
        <v>0</v>
      </c>
      <c r="Q213" s="196">
        <v>0</v>
      </c>
      <c r="R213" s="196">
        <f>Q213*H213</f>
        <v>0</v>
      </c>
      <c r="S213" s="196">
        <v>0</v>
      </c>
      <c r="T213" s="19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8" t="s">
        <v>153</v>
      </c>
      <c r="AT213" s="198" t="s">
        <v>148</v>
      </c>
      <c r="AU213" s="198" t="s">
        <v>83</v>
      </c>
      <c r="AY213" s="18" t="s">
        <v>146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8" t="s">
        <v>81</v>
      </c>
      <c r="BK213" s="199">
        <f>ROUND(I213*H213,2)</f>
        <v>0</v>
      </c>
      <c r="BL213" s="18" t="s">
        <v>153</v>
      </c>
      <c r="BM213" s="198" t="s">
        <v>281</v>
      </c>
    </row>
    <row r="214" spans="1:65" s="2" customFormat="1" ht="11.25">
      <c r="A214" s="35"/>
      <c r="B214" s="36"/>
      <c r="C214" s="37"/>
      <c r="D214" s="200" t="s">
        <v>154</v>
      </c>
      <c r="E214" s="37"/>
      <c r="F214" s="201" t="s">
        <v>434</v>
      </c>
      <c r="G214" s="37"/>
      <c r="H214" s="37"/>
      <c r="I214" s="202"/>
      <c r="J214" s="37"/>
      <c r="K214" s="37"/>
      <c r="L214" s="40"/>
      <c r="M214" s="203"/>
      <c r="N214" s="204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154</v>
      </c>
      <c r="AU214" s="18" t="s">
        <v>83</v>
      </c>
    </row>
    <row r="215" spans="1:65" s="2" customFormat="1" ht="11.25">
      <c r="A215" s="35"/>
      <c r="B215" s="36"/>
      <c r="C215" s="37"/>
      <c r="D215" s="205" t="s">
        <v>155</v>
      </c>
      <c r="E215" s="37"/>
      <c r="F215" s="206" t="s">
        <v>435</v>
      </c>
      <c r="G215" s="37"/>
      <c r="H215" s="37"/>
      <c r="I215" s="202"/>
      <c r="J215" s="37"/>
      <c r="K215" s="37"/>
      <c r="L215" s="40"/>
      <c r="M215" s="203"/>
      <c r="N215" s="204"/>
      <c r="O215" s="72"/>
      <c r="P215" s="72"/>
      <c r="Q215" s="72"/>
      <c r="R215" s="72"/>
      <c r="S215" s="72"/>
      <c r="T215" s="73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155</v>
      </c>
      <c r="AU215" s="18" t="s">
        <v>83</v>
      </c>
    </row>
    <row r="216" spans="1:65" s="12" customFormat="1" ht="22.9" customHeight="1">
      <c r="B216" s="171"/>
      <c r="C216" s="172"/>
      <c r="D216" s="173" t="s">
        <v>72</v>
      </c>
      <c r="E216" s="185" t="s">
        <v>179</v>
      </c>
      <c r="F216" s="185" t="s">
        <v>1795</v>
      </c>
      <c r="G216" s="172"/>
      <c r="H216" s="172"/>
      <c r="I216" s="175"/>
      <c r="J216" s="186">
        <f>BK216</f>
        <v>0</v>
      </c>
      <c r="K216" s="172"/>
      <c r="L216" s="177"/>
      <c r="M216" s="178"/>
      <c r="N216" s="179"/>
      <c r="O216" s="179"/>
      <c r="P216" s="180">
        <f>SUM(P217:P237)</f>
        <v>0</v>
      </c>
      <c r="Q216" s="179"/>
      <c r="R216" s="180">
        <f>SUM(R217:R237)</f>
        <v>0</v>
      </c>
      <c r="S216" s="179"/>
      <c r="T216" s="181">
        <f>SUM(T217:T237)</f>
        <v>0</v>
      </c>
      <c r="AR216" s="182" t="s">
        <v>81</v>
      </c>
      <c r="AT216" s="183" t="s">
        <v>72</v>
      </c>
      <c r="AU216" s="183" t="s">
        <v>81</v>
      </c>
      <c r="AY216" s="182" t="s">
        <v>146</v>
      </c>
      <c r="BK216" s="184">
        <f>SUM(BK217:BK237)</f>
        <v>0</v>
      </c>
    </row>
    <row r="217" spans="1:65" s="2" customFormat="1" ht="24.2" customHeight="1">
      <c r="A217" s="35"/>
      <c r="B217" s="36"/>
      <c r="C217" s="187" t="s">
        <v>283</v>
      </c>
      <c r="D217" s="187" t="s">
        <v>148</v>
      </c>
      <c r="E217" s="188" t="s">
        <v>1796</v>
      </c>
      <c r="F217" s="189" t="s">
        <v>1797</v>
      </c>
      <c r="G217" s="190" t="s">
        <v>170</v>
      </c>
      <c r="H217" s="191">
        <v>106.4</v>
      </c>
      <c r="I217" s="192"/>
      <c r="J217" s="193">
        <f>ROUND(I217*H217,2)</f>
        <v>0</v>
      </c>
      <c r="K217" s="189" t="s">
        <v>152</v>
      </c>
      <c r="L217" s="40"/>
      <c r="M217" s="194" t="s">
        <v>1</v>
      </c>
      <c r="N217" s="195" t="s">
        <v>38</v>
      </c>
      <c r="O217" s="72"/>
      <c r="P217" s="196">
        <f>O217*H217</f>
        <v>0</v>
      </c>
      <c r="Q217" s="196">
        <v>0</v>
      </c>
      <c r="R217" s="196">
        <f>Q217*H217</f>
        <v>0</v>
      </c>
      <c r="S217" s="196">
        <v>0</v>
      </c>
      <c r="T217" s="19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8" t="s">
        <v>153</v>
      </c>
      <c r="AT217" s="198" t="s">
        <v>148</v>
      </c>
      <c r="AU217" s="198" t="s">
        <v>83</v>
      </c>
      <c r="AY217" s="18" t="s">
        <v>146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8" t="s">
        <v>81</v>
      </c>
      <c r="BK217" s="199">
        <f>ROUND(I217*H217,2)</f>
        <v>0</v>
      </c>
      <c r="BL217" s="18" t="s">
        <v>153</v>
      </c>
      <c r="BM217" s="198" t="s">
        <v>286</v>
      </c>
    </row>
    <row r="218" spans="1:65" s="2" customFormat="1" ht="11.25">
      <c r="A218" s="35"/>
      <c r="B218" s="36"/>
      <c r="C218" s="37"/>
      <c r="D218" s="200" t="s">
        <v>154</v>
      </c>
      <c r="E218" s="37"/>
      <c r="F218" s="201" t="s">
        <v>1797</v>
      </c>
      <c r="G218" s="37"/>
      <c r="H218" s="37"/>
      <c r="I218" s="202"/>
      <c r="J218" s="37"/>
      <c r="K218" s="37"/>
      <c r="L218" s="40"/>
      <c r="M218" s="203"/>
      <c r="N218" s="204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154</v>
      </c>
      <c r="AU218" s="18" t="s">
        <v>83</v>
      </c>
    </row>
    <row r="219" spans="1:65" s="2" customFormat="1" ht="11.25">
      <c r="A219" s="35"/>
      <c r="B219" s="36"/>
      <c r="C219" s="37"/>
      <c r="D219" s="205" t="s">
        <v>155</v>
      </c>
      <c r="E219" s="37"/>
      <c r="F219" s="206" t="s">
        <v>1798</v>
      </c>
      <c r="G219" s="37"/>
      <c r="H219" s="37"/>
      <c r="I219" s="202"/>
      <c r="J219" s="37"/>
      <c r="K219" s="37"/>
      <c r="L219" s="40"/>
      <c r="M219" s="203"/>
      <c r="N219" s="204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155</v>
      </c>
      <c r="AU219" s="18" t="s">
        <v>83</v>
      </c>
    </row>
    <row r="220" spans="1:65" s="13" customFormat="1" ht="11.25">
      <c r="B220" s="207"/>
      <c r="C220" s="208"/>
      <c r="D220" s="200" t="s">
        <v>157</v>
      </c>
      <c r="E220" s="209" t="s">
        <v>1</v>
      </c>
      <c r="F220" s="210" t="s">
        <v>1799</v>
      </c>
      <c r="G220" s="208"/>
      <c r="H220" s="209" t="s">
        <v>1</v>
      </c>
      <c r="I220" s="211"/>
      <c r="J220" s="208"/>
      <c r="K220" s="208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157</v>
      </c>
      <c r="AU220" s="216" t="s">
        <v>83</v>
      </c>
      <c r="AV220" s="13" t="s">
        <v>81</v>
      </c>
      <c r="AW220" s="13" t="s">
        <v>30</v>
      </c>
      <c r="AX220" s="13" t="s">
        <v>73</v>
      </c>
      <c r="AY220" s="216" t="s">
        <v>146</v>
      </c>
    </row>
    <row r="221" spans="1:65" s="14" customFormat="1" ht="11.25">
      <c r="B221" s="217"/>
      <c r="C221" s="218"/>
      <c r="D221" s="200" t="s">
        <v>157</v>
      </c>
      <c r="E221" s="219" t="s">
        <v>1</v>
      </c>
      <c r="F221" s="220" t="s">
        <v>1800</v>
      </c>
      <c r="G221" s="218"/>
      <c r="H221" s="221">
        <v>106.4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157</v>
      </c>
      <c r="AU221" s="227" t="s">
        <v>83</v>
      </c>
      <c r="AV221" s="14" t="s">
        <v>83</v>
      </c>
      <c r="AW221" s="14" t="s">
        <v>30</v>
      </c>
      <c r="AX221" s="14" t="s">
        <v>73</v>
      </c>
      <c r="AY221" s="227" t="s">
        <v>146</v>
      </c>
    </row>
    <row r="222" spans="1:65" s="15" customFormat="1" ht="11.25">
      <c r="B222" s="228"/>
      <c r="C222" s="229"/>
      <c r="D222" s="200" t="s">
        <v>157</v>
      </c>
      <c r="E222" s="230" t="s">
        <v>1</v>
      </c>
      <c r="F222" s="231" t="s">
        <v>160</v>
      </c>
      <c r="G222" s="229"/>
      <c r="H222" s="232">
        <v>106.4</v>
      </c>
      <c r="I222" s="233"/>
      <c r="J222" s="229"/>
      <c r="K222" s="229"/>
      <c r="L222" s="234"/>
      <c r="M222" s="235"/>
      <c r="N222" s="236"/>
      <c r="O222" s="236"/>
      <c r="P222" s="236"/>
      <c r="Q222" s="236"/>
      <c r="R222" s="236"/>
      <c r="S222" s="236"/>
      <c r="T222" s="237"/>
      <c r="AT222" s="238" t="s">
        <v>157</v>
      </c>
      <c r="AU222" s="238" t="s">
        <v>83</v>
      </c>
      <c r="AV222" s="15" t="s">
        <v>153</v>
      </c>
      <c r="AW222" s="15" t="s">
        <v>30</v>
      </c>
      <c r="AX222" s="15" t="s">
        <v>81</v>
      </c>
      <c r="AY222" s="238" t="s">
        <v>146</v>
      </c>
    </row>
    <row r="223" spans="1:65" s="2" customFormat="1" ht="24.2" customHeight="1">
      <c r="A223" s="35"/>
      <c r="B223" s="36"/>
      <c r="C223" s="187" t="s">
        <v>205</v>
      </c>
      <c r="D223" s="187" t="s">
        <v>148</v>
      </c>
      <c r="E223" s="188" t="s">
        <v>1801</v>
      </c>
      <c r="F223" s="189" t="s">
        <v>1802</v>
      </c>
      <c r="G223" s="190" t="s">
        <v>170</v>
      </c>
      <c r="H223" s="191">
        <v>106.4</v>
      </c>
      <c r="I223" s="192"/>
      <c r="J223" s="193">
        <f>ROUND(I223*H223,2)</f>
        <v>0</v>
      </c>
      <c r="K223" s="189" t="s">
        <v>152</v>
      </c>
      <c r="L223" s="40"/>
      <c r="M223" s="194" t="s">
        <v>1</v>
      </c>
      <c r="N223" s="195" t="s">
        <v>38</v>
      </c>
      <c r="O223" s="72"/>
      <c r="P223" s="196">
        <f>O223*H223</f>
        <v>0</v>
      </c>
      <c r="Q223" s="196">
        <v>0</v>
      </c>
      <c r="R223" s="196">
        <f>Q223*H223</f>
        <v>0</v>
      </c>
      <c r="S223" s="196">
        <v>0</v>
      </c>
      <c r="T223" s="19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8" t="s">
        <v>153</v>
      </c>
      <c r="AT223" s="198" t="s">
        <v>148</v>
      </c>
      <c r="AU223" s="198" t="s">
        <v>83</v>
      </c>
      <c r="AY223" s="18" t="s">
        <v>146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18" t="s">
        <v>81</v>
      </c>
      <c r="BK223" s="199">
        <f>ROUND(I223*H223,2)</f>
        <v>0</v>
      </c>
      <c r="BL223" s="18" t="s">
        <v>153</v>
      </c>
      <c r="BM223" s="198" t="s">
        <v>291</v>
      </c>
    </row>
    <row r="224" spans="1:65" s="2" customFormat="1" ht="19.5">
      <c r="A224" s="35"/>
      <c r="B224" s="36"/>
      <c r="C224" s="37"/>
      <c r="D224" s="200" t="s">
        <v>154</v>
      </c>
      <c r="E224" s="37"/>
      <c r="F224" s="201" t="s">
        <v>1802</v>
      </c>
      <c r="G224" s="37"/>
      <c r="H224" s="37"/>
      <c r="I224" s="202"/>
      <c r="J224" s="37"/>
      <c r="K224" s="37"/>
      <c r="L224" s="40"/>
      <c r="M224" s="203"/>
      <c r="N224" s="204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154</v>
      </c>
      <c r="AU224" s="18" t="s">
        <v>83</v>
      </c>
    </row>
    <row r="225" spans="1:65" s="2" customFormat="1" ht="11.25">
      <c r="A225" s="35"/>
      <c r="B225" s="36"/>
      <c r="C225" s="37"/>
      <c r="D225" s="205" t="s">
        <v>155</v>
      </c>
      <c r="E225" s="37"/>
      <c r="F225" s="206" t="s">
        <v>1803</v>
      </c>
      <c r="G225" s="37"/>
      <c r="H225" s="37"/>
      <c r="I225" s="202"/>
      <c r="J225" s="37"/>
      <c r="K225" s="37"/>
      <c r="L225" s="40"/>
      <c r="M225" s="203"/>
      <c r="N225" s="204"/>
      <c r="O225" s="72"/>
      <c r="P225" s="72"/>
      <c r="Q225" s="72"/>
      <c r="R225" s="72"/>
      <c r="S225" s="72"/>
      <c r="T225" s="73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155</v>
      </c>
      <c r="AU225" s="18" t="s">
        <v>83</v>
      </c>
    </row>
    <row r="226" spans="1:65" s="2" customFormat="1" ht="33" customHeight="1">
      <c r="A226" s="35"/>
      <c r="B226" s="36"/>
      <c r="C226" s="187" t="s">
        <v>293</v>
      </c>
      <c r="D226" s="187" t="s">
        <v>148</v>
      </c>
      <c r="E226" s="188" t="s">
        <v>1804</v>
      </c>
      <c r="F226" s="189" t="s">
        <v>1805</v>
      </c>
      <c r="G226" s="190" t="s">
        <v>170</v>
      </c>
      <c r="H226" s="191">
        <v>128.06</v>
      </c>
      <c r="I226" s="192"/>
      <c r="J226" s="193">
        <f>ROUND(I226*H226,2)</f>
        <v>0</v>
      </c>
      <c r="K226" s="189" t="s">
        <v>152</v>
      </c>
      <c r="L226" s="40"/>
      <c r="M226" s="194" t="s">
        <v>1</v>
      </c>
      <c r="N226" s="195" t="s">
        <v>38</v>
      </c>
      <c r="O226" s="72"/>
      <c r="P226" s="196">
        <f>O226*H226</f>
        <v>0</v>
      </c>
      <c r="Q226" s="196">
        <v>0</v>
      </c>
      <c r="R226" s="196">
        <f>Q226*H226</f>
        <v>0</v>
      </c>
      <c r="S226" s="196">
        <v>0</v>
      </c>
      <c r="T226" s="19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8" t="s">
        <v>153</v>
      </c>
      <c r="AT226" s="198" t="s">
        <v>148</v>
      </c>
      <c r="AU226" s="198" t="s">
        <v>83</v>
      </c>
      <c r="AY226" s="18" t="s">
        <v>146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18" t="s">
        <v>81</v>
      </c>
      <c r="BK226" s="199">
        <f>ROUND(I226*H226,2)</f>
        <v>0</v>
      </c>
      <c r="BL226" s="18" t="s">
        <v>153</v>
      </c>
      <c r="BM226" s="198" t="s">
        <v>296</v>
      </c>
    </row>
    <row r="227" spans="1:65" s="2" customFormat="1" ht="19.5">
      <c r="A227" s="35"/>
      <c r="B227" s="36"/>
      <c r="C227" s="37"/>
      <c r="D227" s="200" t="s">
        <v>154</v>
      </c>
      <c r="E227" s="37"/>
      <c r="F227" s="201" t="s">
        <v>1805</v>
      </c>
      <c r="G227" s="37"/>
      <c r="H227" s="37"/>
      <c r="I227" s="202"/>
      <c r="J227" s="37"/>
      <c r="K227" s="37"/>
      <c r="L227" s="40"/>
      <c r="M227" s="203"/>
      <c r="N227" s="204"/>
      <c r="O227" s="72"/>
      <c r="P227" s="72"/>
      <c r="Q227" s="72"/>
      <c r="R227" s="72"/>
      <c r="S227" s="72"/>
      <c r="T227" s="73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154</v>
      </c>
      <c r="AU227" s="18" t="s">
        <v>83</v>
      </c>
    </row>
    <row r="228" spans="1:65" s="2" customFormat="1" ht="11.25">
      <c r="A228" s="35"/>
      <c r="B228" s="36"/>
      <c r="C228" s="37"/>
      <c r="D228" s="205" t="s">
        <v>155</v>
      </c>
      <c r="E228" s="37"/>
      <c r="F228" s="206" t="s">
        <v>1806</v>
      </c>
      <c r="G228" s="37"/>
      <c r="H228" s="37"/>
      <c r="I228" s="202"/>
      <c r="J228" s="37"/>
      <c r="K228" s="37"/>
      <c r="L228" s="40"/>
      <c r="M228" s="203"/>
      <c r="N228" s="204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155</v>
      </c>
      <c r="AU228" s="18" t="s">
        <v>83</v>
      </c>
    </row>
    <row r="229" spans="1:65" s="13" customFormat="1" ht="11.25">
      <c r="B229" s="207"/>
      <c r="C229" s="208"/>
      <c r="D229" s="200" t="s">
        <v>157</v>
      </c>
      <c r="E229" s="209" t="s">
        <v>1</v>
      </c>
      <c r="F229" s="210" t="s">
        <v>1807</v>
      </c>
      <c r="G229" s="208"/>
      <c r="H229" s="209" t="s">
        <v>1</v>
      </c>
      <c r="I229" s="211"/>
      <c r="J229" s="208"/>
      <c r="K229" s="208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157</v>
      </c>
      <c r="AU229" s="216" t="s">
        <v>83</v>
      </c>
      <c r="AV229" s="13" t="s">
        <v>81</v>
      </c>
      <c r="AW229" s="13" t="s">
        <v>30</v>
      </c>
      <c r="AX229" s="13" t="s">
        <v>73</v>
      </c>
      <c r="AY229" s="216" t="s">
        <v>146</v>
      </c>
    </row>
    <row r="230" spans="1:65" s="14" customFormat="1" ht="11.25">
      <c r="B230" s="217"/>
      <c r="C230" s="218"/>
      <c r="D230" s="200" t="s">
        <v>157</v>
      </c>
      <c r="E230" s="219" t="s">
        <v>1</v>
      </c>
      <c r="F230" s="220" t="s">
        <v>1753</v>
      </c>
      <c r="G230" s="218"/>
      <c r="H230" s="221">
        <v>21.66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157</v>
      </c>
      <c r="AU230" s="227" t="s">
        <v>83</v>
      </c>
      <c r="AV230" s="14" t="s">
        <v>83</v>
      </c>
      <c r="AW230" s="14" t="s">
        <v>30</v>
      </c>
      <c r="AX230" s="14" t="s">
        <v>73</v>
      </c>
      <c r="AY230" s="227" t="s">
        <v>146</v>
      </c>
    </row>
    <row r="231" spans="1:65" s="13" customFormat="1" ht="11.25">
      <c r="B231" s="207"/>
      <c r="C231" s="208"/>
      <c r="D231" s="200" t="s">
        <v>157</v>
      </c>
      <c r="E231" s="209" t="s">
        <v>1</v>
      </c>
      <c r="F231" s="210" t="s">
        <v>1808</v>
      </c>
      <c r="G231" s="208"/>
      <c r="H231" s="209" t="s">
        <v>1</v>
      </c>
      <c r="I231" s="211"/>
      <c r="J231" s="208"/>
      <c r="K231" s="208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157</v>
      </c>
      <c r="AU231" s="216" t="s">
        <v>83</v>
      </c>
      <c r="AV231" s="13" t="s">
        <v>81</v>
      </c>
      <c r="AW231" s="13" t="s">
        <v>30</v>
      </c>
      <c r="AX231" s="13" t="s">
        <v>73</v>
      </c>
      <c r="AY231" s="216" t="s">
        <v>146</v>
      </c>
    </row>
    <row r="232" spans="1:65" s="14" customFormat="1" ht="11.25">
      <c r="B232" s="217"/>
      <c r="C232" s="218"/>
      <c r="D232" s="200" t="s">
        <v>157</v>
      </c>
      <c r="E232" s="219" t="s">
        <v>1</v>
      </c>
      <c r="F232" s="220" t="s">
        <v>1809</v>
      </c>
      <c r="G232" s="218"/>
      <c r="H232" s="221">
        <v>106.4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157</v>
      </c>
      <c r="AU232" s="227" t="s">
        <v>83</v>
      </c>
      <c r="AV232" s="14" t="s">
        <v>83</v>
      </c>
      <c r="AW232" s="14" t="s">
        <v>30</v>
      </c>
      <c r="AX232" s="14" t="s">
        <v>73</v>
      </c>
      <c r="AY232" s="227" t="s">
        <v>146</v>
      </c>
    </row>
    <row r="233" spans="1:65" s="15" customFormat="1" ht="11.25">
      <c r="B233" s="228"/>
      <c r="C233" s="229"/>
      <c r="D233" s="200" t="s">
        <v>157</v>
      </c>
      <c r="E233" s="230" t="s">
        <v>1</v>
      </c>
      <c r="F233" s="231" t="s">
        <v>160</v>
      </c>
      <c r="G233" s="229"/>
      <c r="H233" s="232">
        <v>128.06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AT233" s="238" t="s">
        <v>157</v>
      </c>
      <c r="AU233" s="238" t="s">
        <v>83</v>
      </c>
      <c r="AV233" s="15" t="s">
        <v>153</v>
      </c>
      <c r="AW233" s="15" t="s">
        <v>30</v>
      </c>
      <c r="AX233" s="15" t="s">
        <v>81</v>
      </c>
      <c r="AY233" s="238" t="s">
        <v>146</v>
      </c>
    </row>
    <row r="234" spans="1:65" s="2" customFormat="1" ht="21.75" customHeight="1">
      <c r="A234" s="35"/>
      <c r="B234" s="36"/>
      <c r="C234" s="239" t="s">
        <v>218</v>
      </c>
      <c r="D234" s="239" t="s">
        <v>161</v>
      </c>
      <c r="E234" s="240" t="s">
        <v>1810</v>
      </c>
      <c r="F234" s="241" t="s">
        <v>1811</v>
      </c>
      <c r="G234" s="242" t="s">
        <v>170</v>
      </c>
      <c r="H234" s="243">
        <v>111.72</v>
      </c>
      <c r="I234" s="244"/>
      <c r="J234" s="245">
        <f>ROUND(I234*H234,2)</f>
        <v>0</v>
      </c>
      <c r="K234" s="241" t="s">
        <v>152</v>
      </c>
      <c r="L234" s="246"/>
      <c r="M234" s="247" t="s">
        <v>1</v>
      </c>
      <c r="N234" s="248" t="s">
        <v>38</v>
      </c>
      <c r="O234" s="72"/>
      <c r="P234" s="196">
        <f>O234*H234</f>
        <v>0</v>
      </c>
      <c r="Q234" s="196">
        <v>0</v>
      </c>
      <c r="R234" s="196">
        <f>Q234*H234</f>
        <v>0</v>
      </c>
      <c r="S234" s="196">
        <v>0</v>
      </c>
      <c r="T234" s="19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8" t="s">
        <v>165</v>
      </c>
      <c r="AT234" s="198" t="s">
        <v>161</v>
      </c>
      <c r="AU234" s="198" t="s">
        <v>83</v>
      </c>
      <c r="AY234" s="18" t="s">
        <v>146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8" t="s">
        <v>81</v>
      </c>
      <c r="BK234" s="199">
        <f>ROUND(I234*H234,2)</f>
        <v>0</v>
      </c>
      <c r="BL234" s="18" t="s">
        <v>153</v>
      </c>
      <c r="BM234" s="198" t="s">
        <v>304</v>
      </c>
    </row>
    <row r="235" spans="1:65" s="2" customFormat="1" ht="11.25">
      <c r="A235" s="35"/>
      <c r="B235" s="36"/>
      <c r="C235" s="37"/>
      <c r="D235" s="200" t="s">
        <v>154</v>
      </c>
      <c r="E235" s="37"/>
      <c r="F235" s="201" t="s">
        <v>1811</v>
      </c>
      <c r="G235" s="37"/>
      <c r="H235" s="37"/>
      <c r="I235" s="202"/>
      <c r="J235" s="37"/>
      <c r="K235" s="37"/>
      <c r="L235" s="40"/>
      <c r="M235" s="203"/>
      <c r="N235" s="204"/>
      <c r="O235" s="72"/>
      <c r="P235" s="72"/>
      <c r="Q235" s="72"/>
      <c r="R235" s="72"/>
      <c r="S235" s="72"/>
      <c r="T235" s="73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154</v>
      </c>
      <c r="AU235" s="18" t="s">
        <v>83</v>
      </c>
    </row>
    <row r="236" spans="1:65" s="14" customFormat="1" ht="11.25">
      <c r="B236" s="217"/>
      <c r="C236" s="218"/>
      <c r="D236" s="200" t="s">
        <v>157</v>
      </c>
      <c r="E236" s="219" t="s">
        <v>1</v>
      </c>
      <c r="F236" s="220" t="s">
        <v>1812</v>
      </c>
      <c r="G236" s="218"/>
      <c r="H236" s="221">
        <v>111.72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157</v>
      </c>
      <c r="AU236" s="227" t="s">
        <v>83</v>
      </c>
      <c r="AV236" s="14" t="s">
        <v>83</v>
      </c>
      <c r="AW236" s="14" t="s">
        <v>30</v>
      </c>
      <c r="AX236" s="14" t="s">
        <v>73</v>
      </c>
      <c r="AY236" s="227" t="s">
        <v>146</v>
      </c>
    </row>
    <row r="237" spans="1:65" s="15" customFormat="1" ht="11.25">
      <c r="B237" s="228"/>
      <c r="C237" s="229"/>
      <c r="D237" s="200" t="s">
        <v>157</v>
      </c>
      <c r="E237" s="230" t="s">
        <v>1</v>
      </c>
      <c r="F237" s="231" t="s">
        <v>160</v>
      </c>
      <c r="G237" s="229"/>
      <c r="H237" s="232">
        <v>111.72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157</v>
      </c>
      <c r="AU237" s="238" t="s">
        <v>83</v>
      </c>
      <c r="AV237" s="15" t="s">
        <v>153</v>
      </c>
      <c r="AW237" s="15" t="s">
        <v>30</v>
      </c>
      <c r="AX237" s="15" t="s">
        <v>81</v>
      </c>
      <c r="AY237" s="238" t="s">
        <v>146</v>
      </c>
    </row>
    <row r="238" spans="1:65" s="12" customFormat="1" ht="22.9" customHeight="1">
      <c r="B238" s="171"/>
      <c r="C238" s="172"/>
      <c r="D238" s="173" t="s">
        <v>72</v>
      </c>
      <c r="E238" s="185" t="s">
        <v>171</v>
      </c>
      <c r="F238" s="185" t="s">
        <v>594</v>
      </c>
      <c r="G238" s="172"/>
      <c r="H238" s="172"/>
      <c r="I238" s="175"/>
      <c r="J238" s="186">
        <f>BK238</f>
        <v>0</v>
      </c>
      <c r="K238" s="172"/>
      <c r="L238" s="177"/>
      <c r="M238" s="178"/>
      <c r="N238" s="179"/>
      <c r="O238" s="179"/>
      <c r="P238" s="180">
        <f>SUM(P239:P244)</f>
        <v>0</v>
      </c>
      <c r="Q238" s="179"/>
      <c r="R238" s="180">
        <f>SUM(R239:R244)</f>
        <v>0</v>
      </c>
      <c r="S238" s="179"/>
      <c r="T238" s="181">
        <f>SUM(T239:T244)</f>
        <v>0</v>
      </c>
      <c r="AR238" s="182" t="s">
        <v>81</v>
      </c>
      <c r="AT238" s="183" t="s">
        <v>72</v>
      </c>
      <c r="AU238" s="183" t="s">
        <v>81</v>
      </c>
      <c r="AY238" s="182" t="s">
        <v>146</v>
      </c>
      <c r="BK238" s="184">
        <f>SUM(BK239:BK244)</f>
        <v>0</v>
      </c>
    </row>
    <row r="239" spans="1:65" s="2" customFormat="1" ht="24.2" customHeight="1">
      <c r="A239" s="35"/>
      <c r="B239" s="36"/>
      <c r="C239" s="187" t="s">
        <v>7</v>
      </c>
      <c r="D239" s="187" t="s">
        <v>148</v>
      </c>
      <c r="E239" s="188" t="s">
        <v>1813</v>
      </c>
      <c r="F239" s="189" t="s">
        <v>1814</v>
      </c>
      <c r="G239" s="190" t="s">
        <v>151</v>
      </c>
      <c r="H239" s="191">
        <v>0.13500000000000001</v>
      </c>
      <c r="I239" s="192"/>
      <c r="J239" s="193">
        <f>ROUND(I239*H239,2)</f>
        <v>0</v>
      </c>
      <c r="K239" s="189" t="s">
        <v>152</v>
      </c>
      <c r="L239" s="40"/>
      <c r="M239" s="194" t="s">
        <v>1</v>
      </c>
      <c r="N239" s="195" t="s">
        <v>38</v>
      </c>
      <c r="O239" s="72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8" t="s">
        <v>153</v>
      </c>
      <c r="AT239" s="198" t="s">
        <v>148</v>
      </c>
      <c r="AU239" s="198" t="s">
        <v>83</v>
      </c>
      <c r="AY239" s="18" t="s">
        <v>146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8" t="s">
        <v>81</v>
      </c>
      <c r="BK239" s="199">
        <f>ROUND(I239*H239,2)</f>
        <v>0</v>
      </c>
      <c r="BL239" s="18" t="s">
        <v>153</v>
      </c>
      <c r="BM239" s="198" t="s">
        <v>313</v>
      </c>
    </row>
    <row r="240" spans="1:65" s="2" customFormat="1" ht="11.25">
      <c r="A240" s="35"/>
      <c r="B240" s="36"/>
      <c r="C240" s="37"/>
      <c r="D240" s="200" t="s">
        <v>154</v>
      </c>
      <c r="E240" s="37"/>
      <c r="F240" s="201" t="s">
        <v>1814</v>
      </c>
      <c r="G240" s="37"/>
      <c r="H240" s="37"/>
      <c r="I240" s="202"/>
      <c r="J240" s="37"/>
      <c r="K240" s="37"/>
      <c r="L240" s="40"/>
      <c r="M240" s="203"/>
      <c r="N240" s="204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154</v>
      </c>
      <c r="AU240" s="18" t="s">
        <v>83</v>
      </c>
    </row>
    <row r="241" spans="1:65" s="2" customFormat="1" ht="11.25">
      <c r="A241" s="35"/>
      <c r="B241" s="36"/>
      <c r="C241" s="37"/>
      <c r="D241" s="205" t="s">
        <v>155</v>
      </c>
      <c r="E241" s="37"/>
      <c r="F241" s="206" t="s">
        <v>1815</v>
      </c>
      <c r="G241" s="37"/>
      <c r="H241" s="37"/>
      <c r="I241" s="202"/>
      <c r="J241" s="37"/>
      <c r="K241" s="37"/>
      <c r="L241" s="40"/>
      <c r="M241" s="203"/>
      <c r="N241" s="204"/>
      <c r="O241" s="72"/>
      <c r="P241" s="72"/>
      <c r="Q241" s="72"/>
      <c r="R241" s="72"/>
      <c r="S241" s="72"/>
      <c r="T241" s="73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155</v>
      </c>
      <c r="AU241" s="18" t="s">
        <v>83</v>
      </c>
    </row>
    <row r="242" spans="1:65" s="13" customFormat="1" ht="11.25">
      <c r="B242" s="207"/>
      <c r="C242" s="208"/>
      <c r="D242" s="200" t="s">
        <v>157</v>
      </c>
      <c r="E242" s="209" t="s">
        <v>1</v>
      </c>
      <c r="F242" s="210" t="s">
        <v>1816</v>
      </c>
      <c r="G242" s="208"/>
      <c r="H242" s="209" t="s">
        <v>1</v>
      </c>
      <c r="I242" s="211"/>
      <c r="J242" s="208"/>
      <c r="K242" s="208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157</v>
      </c>
      <c r="AU242" s="216" t="s">
        <v>83</v>
      </c>
      <c r="AV242" s="13" t="s">
        <v>81</v>
      </c>
      <c r="AW242" s="13" t="s">
        <v>30</v>
      </c>
      <c r="AX242" s="13" t="s">
        <v>73</v>
      </c>
      <c r="AY242" s="216" t="s">
        <v>146</v>
      </c>
    </row>
    <row r="243" spans="1:65" s="14" customFormat="1" ht="11.25">
      <c r="B243" s="217"/>
      <c r="C243" s="218"/>
      <c r="D243" s="200" t="s">
        <v>157</v>
      </c>
      <c r="E243" s="219" t="s">
        <v>1</v>
      </c>
      <c r="F243" s="220" t="s">
        <v>1817</v>
      </c>
      <c r="G243" s="218"/>
      <c r="H243" s="221">
        <v>0.13500000000000001</v>
      </c>
      <c r="I243" s="222"/>
      <c r="J243" s="218"/>
      <c r="K243" s="218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157</v>
      </c>
      <c r="AU243" s="227" t="s">
        <v>83</v>
      </c>
      <c r="AV243" s="14" t="s">
        <v>83</v>
      </c>
      <c r="AW243" s="14" t="s">
        <v>30</v>
      </c>
      <c r="AX243" s="14" t="s">
        <v>73</v>
      </c>
      <c r="AY243" s="227" t="s">
        <v>146</v>
      </c>
    </row>
    <row r="244" spans="1:65" s="15" customFormat="1" ht="11.25">
      <c r="B244" s="228"/>
      <c r="C244" s="229"/>
      <c r="D244" s="200" t="s">
        <v>157</v>
      </c>
      <c r="E244" s="230" t="s">
        <v>1</v>
      </c>
      <c r="F244" s="231" t="s">
        <v>160</v>
      </c>
      <c r="G244" s="229"/>
      <c r="H244" s="232">
        <v>0.13500000000000001</v>
      </c>
      <c r="I244" s="233"/>
      <c r="J244" s="229"/>
      <c r="K244" s="229"/>
      <c r="L244" s="234"/>
      <c r="M244" s="235"/>
      <c r="N244" s="236"/>
      <c r="O244" s="236"/>
      <c r="P244" s="236"/>
      <c r="Q244" s="236"/>
      <c r="R244" s="236"/>
      <c r="S244" s="236"/>
      <c r="T244" s="237"/>
      <c r="AT244" s="238" t="s">
        <v>157</v>
      </c>
      <c r="AU244" s="238" t="s">
        <v>83</v>
      </c>
      <c r="AV244" s="15" t="s">
        <v>153</v>
      </c>
      <c r="AW244" s="15" t="s">
        <v>30</v>
      </c>
      <c r="AX244" s="15" t="s">
        <v>81</v>
      </c>
      <c r="AY244" s="238" t="s">
        <v>146</v>
      </c>
    </row>
    <row r="245" spans="1:65" s="12" customFormat="1" ht="22.9" customHeight="1">
      <c r="B245" s="171"/>
      <c r="C245" s="172"/>
      <c r="D245" s="173" t="s">
        <v>72</v>
      </c>
      <c r="E245" s="185" t="s">
        <v>165</v>
      </c>
      <c r="F245" s="185" t="s">
        <v>1818</v>
      </c>
      <c r="G245" s="172"/>
      <c r="H245" s="172"/>
      <c r="I245" s="175"/>
      <c r="J245" s="186">
        <f>BK245</f>
        <v>0</v>
      </c>
      <c r="K245" s="172"/>
      <c r="L245" s="177"/>
      <c r="M245" s="178"/>
      <c r="N245" s="179"/>
      <c r="O245" s="179"/>
      <c r="P245" s="180">
        <f>SUM(P246:P257)</f>
        <v>0</v>
      </c>
      <c r="Q245" s="179"/>
      <c r="R245" s="180">
        <f>SUM(R246:R257)</f>
        <v>0</v>
      </c>
      <c r="S245" s="179"/>
      <c r="T245" s="181">
        <f>SUM(T246:T257)</f>
        <v>0</v>
      </c>
      <c r="AR245" s="182" t="s">
        <v>81</v>
      </c>
      <c r="AT245" s="183" t="s">
        <v>72</v>
      </c>
      <c r="AU245" s="183" t="s">
        <v>81</v>
      </c>
      <c r="AY245" s="182" t="s">
        <v>146</v>
      </c>
      <c r="BK245" s="184">
        <f>SUM(BK246:BK257)</f>
        <v>0</v>
      </c>
    </row>
    <row r="246" spans="1:65" s="2" customFormat="1" ht="24.2" customHeight="1">
      <c r="A246" s="35"/>
      <c r="B246" s="36"/>
      <c r="C246" s="187" t="s">
        <v>225</v>
      </c>
      <c r="D246" s="187" t="s">
        <v>148</v>
      </c>
      <c r="E246" s="188" t="s">
        <v>1819</v>
      </c>
      <c r="F246" s="189" t="s">
        <v>1820</v>
      </c>
      <c r="G246" s="190" t="s">
        <v>327</v>
      </c>
      <c r="H246" s="191">
        <v>1</v>
      </c>
      <c r="I246" s="192"/>
      <c r="J246" s="193">
        <f>ROUND(I246*H246,2)</f>
        <v>0</v>
      </c>
      <c r="K246" s="189" t="s">
        <v>152</v>
      </c>
      <c r="L246" s="40"/>
      <c r="M246" s="194" t="s">
        <v>1</v>
      </c>
      <c r="N246" s="195" t="s">
        <v>38</v>
      </c>
      <c r="O246" s="72"/>
      <c r="P246" s="196">
        <f>O246*H246</f>
        <v>0</v>
      </c>
      <c r="Q246" s="196">
        <v>0</v>
      </c>
      <c r="R246" s="196">
        <f>Q246*H246</f>
        <v>0</v>
      </c>
      <c r="S246" s="196">
        <v>0</v>
      </c>
      <c r="T246" s="19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8" t="s">
        <v>153</v>
      </c>
      <c r="AT246" s="198" t="s">
        <v>148</v>
      </c>
      <c r="AU246" s="198" t="s">
        <v>83</v>
      </c>
      <c r="AY246" s="18" t="s">
        <v>146</v>
      </c>
      <c r="BE246" s="199">
        <f>IF(N246="základní",J246,0)</f>
        <v>0</v>
      </c>
      <c r="BF246" s="199">
        <f>IF(N246="snížená",J246,0)</f>
        <v>0</v>
      </c>
      <c r="BG246" s="199">
        <f>IF(N246="zákl. přenesená",J246,0)</f>
        <v>0</v>
      </c>
      <c r="BH246" s="199">
        <f>IF(N246="sníž. přenesená",J246,0)</f>
        <v>0</v>
      </c>
      <c r="BI246" s="199">
        <f>IF(N246="nulová",J246,0)</f>
        <v>0</v>
      </c>
      <c r="BJ246" s="18" t="s">
        <v>81</v>
      </c>
      <c r="BK246" s="199">
        <f>ROUND(I246*H246,2)</f>
        <v>0</v>
      </c>
      <c r="BL246" s="18" t="s">
        <v>153</v>
      </c>
      <c r="BM246" s="198" t="s">
        <v>316</v>
      </c>
    </row>
    <row r="247" spans="1:65" s="2" customFormat="1" ht="11.25">
      <c r="A247" s="35"/>
      <c r="B247" s="36"/>
      <c r="C247" s="37"/>
      <c r="D247" s="200" t="s">
        <v>154</v>
      </c>
      <c r="E247" s="37"/>
      <c r="F247" s="201" t="s">
        <v>1820</v>
      </c>
      <c r="G247" s="37"/>
      <c r="H247" s="37"/>
      <c r="I247" s="202"/>
      <c r="J247" s="37"/>
      <c r="K247" s="37"/>
      <c r="L247" s="40"/>
      <c r="M247" s="203"/>
      <c r="N247" s="204"/>
      <c r="O247" s="72"/>
      <c r="P247" s="72"/>
      <c r="Q247" s="72"/>
      <c r="R247" s="72"/>
      <c r="S247" s="72"/>
      <c r="T247" s="73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154</v>
      </c>
      <c r="AU247" s="18" t="s">
        <v>83</v>
      </c>
    </row>
    <row r="248" spans="1:65" s="2" customFormat="1" ht="11.25">
      <c r="A248" s="35"/>
      <c r="B248" s="36"/>
      <c r="C248" s="37"/>
      <c r="D248" s="205" t="s">
        <v>155</v>
      </c>
      <c r="E248" s="37"/>
      <c r="F248" s="206" t="s">
        <v>1821</v>
      </c>
      <c r="G248" s="37"/>
      <c r="H248" s="37"/>
      <c r="I248" s="202"/>
      <c r="J248" s="37"/>
      <c r="K248" s="37"/>
      <c r="L248" s="40"/>
      <c r="M248" s="203"/>
      <c r="N248" s="204"/>
      <c r="O248" s="72"/>
      <c r="P248" s="72"/>
      <c r="Q248" s="72"/>
      <c r="R248" s="72"/>
      <c r="S248" s="72"/>
      <c r="T248" s="73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155</v>
      </c>
      <c r="AU248" s="18" t="s">
        <v>83</v>
      </c>
    </row>
    <row r="249" spans="1:65" s="2" customFormat="1" ht="33" customHeight="1">
      <c r="A249" s="35"/>
      <c r="B249" s="36"/>
      <c r="C249" s="187" t="s">
        <v>317</v>
      </c>
      <c r="D249" s="187" t="s">
        <v>148</v>
      </c>
      <c r="E249" s="188" t="s">
        <v>1822</v>
      </c>
      <c r="F249" s="189" t="s">
        <v>1823</v>
      </c>
      <c r="G249" s="190" t="s">
        <v>327</v>
      </c>
      <c r="H249" s="191">
        <v>1</v>
      </c>
      <c r="I249" s="192"/>
      <c r="J249" s="193">
        <f>ROUND(I249*H249,2)</f>
        <v>0</v>
      </c>
      <c r="K249" s="189" t="s">
        <v>152</v>
      </c>
      <c r="L249" s="40"/>
      <c r="M249" s="194" t="s">
        <v>1</v>
      </c>
      <c r="N249" s="195" t="s">
        <v>38</v>
      </c>
      <c r="O249" s="72"/>
      <c r="P249" s="196">
        <f>O249*H249</f>
        <v>0</v>
      </c>
      <c r="Q249" s="196">
        <v>0</v>
      </c>
      <c r="R249" s="196">
        <f>Q249*H249</f>
        <v>0</v>
      </c>
      <c r="S249" s="196">
        <v>0</v>
      </c>
      <c r="T249" s="19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8" t="s">
        <v>153</v>
      </c>
      <c r="AT249" s="198" t="s">
        <v>148</v>
      </c>
      <c r="AU249" s="198" t="s">
        <v>83</v>
      </c>
      <c r="AY249" s="18" t="s">
        <v>146</v>
      </c>
      <c r="BE249" s="199">
        <f>IF(N249="základní",J249,0)</f>
        <v>0</v>
      </c>
      <c r="BF249" s="199">
        <f>IF(N249="snížená",J249,0)</f>
        <v>0</v>
      </c>
      <c r="BG249" s="199">
        <f>IF(N249="zákl. přenesená",J249,0)</f>
        <v>0</v>
      </c>
      <c r="BH249" s="199">
        <f>IF(N249="sníž. přenesená",J249,0)</f>
        <v>0</v>
      </c>
      <c r="BI249" s="199">
        <f>IF(N249="nulová",J249,0)</f>
        <v>0</v>
      </c>
      <c r="BJ249" s="18" t="s">
        <v>81</v>
      </c>
      <c r="BK249" s="199">
        <f>ROUND(I249*H249,2)</f>
        <v>0</v>
      </c>
      <c r="BL249" s="18" t="s">
        <v>153</v>
      </c>
      <c r="BM249" s="198" t="s">
        <v>321</v>
      </c>
    </row>
    <row r="250" spans="1:65" s="2" customFormat="1" ht="19.5">
      <c r="A250" s="35"/>
      <c r="B250" s="36"/>
      <c r="C250" s="37"/>
      <c r="D250" s="200" t="s">
        <v>154</v>
      </c>
      <c r="E250" s="37"/>
      <c r="F250" s="201" t="s">
        <v>1823</v>
      </c>
      <c r="G250" s="37"/>
      <c r="H250" s="37"/>
      <c r="I250" s="202"/>
      <c r="J250" s="37"/>
      <c r="K250" s="37"/>
      <c r="L250" s="40"/>
      <c r="M250" s="203"/>
      <c r="N250" s="204"/>
      <c r="O250" s="72"/>
      <c r="P250" s="72"/>
      <c r="Q250" s="72"/>
      <c r="R250" s="72"/>
      <c r="S250" s="72"/>
      <c r="T250" s="73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154</v>
      </c>
      <c r="AU250" s="18" t="s">
        <v>83</v>
      </c>
    </row>
    <row r="251" spans="1:65" s="2" customFormat="1" ht="11.25">
      <c r="A251" s="35"/>
      <c r="B251" s="36"/>
      <c r="C251" s="37"/>
      <c r="D251" s="205" t="s">
        <v>155</v>
      </c>
      <c r="E251" s="37"/>
      <c r="F251" s="206" t="s">
        <v>1824</v>
      </c>
      <c r="G251" s="37"/>
      <c r="H251" s="37"/>
      <c r="I251" s="202"/>
      <c r="J251" s="37"/>
      <c r="K251" s="37"/>
      <c r="L251" s="40"/>
      <c r="M251" s="203"/>
      <c r="N251" s="204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155</v>
      </c>
      <c r="AU251" s="18" t="s">
        <v>83</v>
      </c>
    </row>
    <row r="252" spans="1:65" s="2" customFormat="1" ht="24.2" customHeight="1">
      <c r="A252" s="35"/>
      <c r="B252" s="36"/>
      <c r="C252" s="187" t="s">
        <v>262</v>
      </c>
      <c r="D252" s="187" t="s">
        <v>148</v>
      </c>
      <c r="E252" s="188" t="s">
        <v>1825</v>
      </c>
      <c r="F252" s="189" t="s">
        <v>1826</v>
      </c>
      <c r="G252" s="190" t="s">
        <v>327</v>
      </c>
      <c r="H252" s="191">
        <v>1</v>
      </c>
      <c r="I252" s="192"/>
      <c r="J252" s="193">
        <f>ROUND(I252*H252,2)</f>
        <v>0</v>
      </c>
      <c r="K252" s="189" t="s">
        <v>152</v>
      </c>
      <c r="L252" s="40"/>
      <c r="M252" s="194" t="s">
        <v>1</v>
      </c>
      <c r="N252" s="195" t="s">
        <v>38</v>
      </c>
      <c r="O252" s="72"/>
      <c r="P252" s="196">
        <f>O252*H252</f>
        <v>0</v>
      </c>
      <c r="Q252" s="196">
        <v>0</v>
      </c>
      <c r="R252" s="196">
        <f>Q252*H252</f>
        <v>0</v>
      </c>
      <c r="S252" s="196">
        <v>0</v>
      </c>
      <c r="T252" s="19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8" t="s">
        <v>153</v>
      </c>
      <c r="AT252" s="198" t="s">
        <v>148</v>
      </c>
      <c r="AU252" s="198" t="s">
        <v>83</v>
      </c>
      <c r="AY252" s="18" t="s">
        <v>146</v>
      </c>
      <c r="BE252" s="199">
        <f>IF(N252="základní",J252,0)</f>
        <v>0</v>
      </c>
      <c r="BF252" s="199">
        <f>IF(N252="snížená",J252,0)</f>
        <v>0</v>
      </c>
      <c r="BG252" s="199">
        <f>IF(N252="zákl. přenesená",J252,0)</f>
        <v>0</v>
      </c>
      <c r="BH252" s="199">
        <f>IF(N252="sníž. přenesená",J252,0)</f>
        <v>0</v>
      </c>
      <c r="BI252" s="199">
        <f>IF(N252="nulová",J252,0)</f>
        <v>0</v>
      </c>
      <c r="BJ252" s="18" t="s">
        <v>81</v>
      </c>
      <c r="BK252" s="199">
        <f>ROUND(I252*H252,2)</f>
        <v>0</v>
      </c>
      <c r="BL252" s="18" t="s">
        <v>153</v>
      </c>
      <c r="BM252" s="198" t="s">
        <v>328</v>
      </c>
    </row>
    <row r="253" spans="1:65" s="2" customFormat="1" ht="19.5">
      <c r="A253" s="35"/>
      <c r="B253" s="36"/>
      <c r="C253" s="37"/>
      <c r="D253" s="200" t="s">
        <v>154</v>
      </c>
      <c r="E253" s="37"/>
      <c r="F253" s="201" t="s">
        <v>1826</v>
      </c>
      <c r="G253" s="37"/>
      <c r="H253" s="37"/>
      <c r="I253" s="202"/>
      <c r="J253" s="37"/>
      <c r="K253" s="37"/>
      <c r="L253" s="40"/>
      <c r="M253" s="203"/>
      <c r="N253" s="204"/>
      <c r="O253" s="72"/>
      <c r="P253" s="72"/>
      <c r="Q253" s="72"/>
      <c r="R253" s="72"/>
      <c r="S253" s="72"/>
      <c r="T253" s="73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154</v>
      </c>
      <c r="AU253" s="18" t="s">
        <v>83</v>
      </c>
    </row>
    <row r="254" spans="1:65" s="2" customFormat="1" ht="11.25">
      <c r="A254" s="35"/>
      <c r="B254" s="36"/>
      <c r="C254" s="37"/>
      <c r="D254" s="205" t="s">
        <v>155</v>
      </c>
      <c r="E254" s="37"/>
      <c r="F254" s="206" t="s">
        <v>1827</v>
      </c>
      <c r="G254" s="37"/>
      <c r="H254" s="37"/>
      <c r="I254" s="202"/>
      <c r="J254" s="37"/>
      <c r="K254" s="37"/>
      <c r="L254" s="40"/>
      <c r="M254" s="203"/>
      <c r="N254" s="204"/>
      <c r="O254" s="72"/>
      <c r="P254" s="72"/>
      <c r="Q254" s="72"/>
      <c r="R254" s="72"/>
      <c r="S254" s="72"/>
      <c r="T254" s="73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155</v>
      </c>
      <c r="AU254" s="18" t="s">
        <v>83</v>
      </c>
    </row>
    <row r="255" spans="1:65" s="2" customFormat="1" ht="24.2" customHeight="1">
      <c r="A255" s="35"/>
      <c r="B255" s="36"/>
      <c r="C255" s="187" t="s">
        <v>330</v>
      </c>
      <c r="D255" s="187" t="s">
        <v>148</v>
      </c>
      <c r="E255" s="188" t="s">
        <v>1828</v>
      </c>
      <c r="F255" s="189" t="s">
        <v>1829</v>
      </c>
      <c r="G255" s="190" t="s">
        <v>327</v>
      </c>
      <c r="H255" s="191">
        <v>1</v>
      </c>
      <c r="I255" s="192"/>
      <c r="J255" s="193">
        <f>ROUND(I255*H255,2)</f>
        <v>0</v>
      </c>
      <c r="K255" s="189" t="s">
        <v>152</v>
      </c>
      <c r="L255" s="40"/>
      <c r="M255" s="194" t="s">
        <v>1</v>
      </c>
      <c r="N255" s="195" t="s">
        <v>38</v>
      </c>
      <c r="O255" s="72"/>
      <c r="P255" s="196">
        <f>O255*H255</f>
        <v>0</v>
      </c>
      <c r="Q255" s="196">
        <v>0</v>
      </c>
      <c r="R255" s="196">
        <f>Q255*H255</f>
        <v>0</v>
      </c>
      <c r="S255" s="196">
        <v>0</v>
      </c>
      <c r="T255" s="19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8" t="s">
        <v>153</v>
      </c>
      <c r="AT255" s="198" t="s">
        <v>148</v>
      </c>
      <c r="AU255" s="198" t="s">
        <v>83</v>
      </c>
      <c r="AY255" s="18" t="s">
        <v>146</v>
      </c>
      <c r="BE255" s="199">
        <f>IF(N255="základní",J255,0)</f>
        <v>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18" t="s">
        <v>81</v>
      </c>
      <c r="BK255" s="199">
        <f>ROUND(I255*H255,2)</f>
        <v>0</v>
      </c>
      <c r="BL255" s="18" t="s">
        <v>153</v>
      </c>
      <c r="BM255" s="198" t="s">
        <v>333</v>
      </c>
    </row>
    <row r="256" spans="1:65" s="2" customFormat="1" ht="19.5">
      <c r="A256" s="35"/>
      <c r="B256" s="36"/>
      <c r="C256" s="37"/>
      <c r="D256" s="200" t="s">
        <v>154</v>
      </c>
      <c r="E256" s="37"/>
      <c r="F256" s="201" t="s">
        <v>1829</v>
      </c>
      <c r="G256" s="37"/>
      <c r="H256" s="37"/>
      <c r="I256" s="202"/>
      <c r="J256" s="37"/>
      <c r="K256" s="37"/>
      <c r="L256" s="40"/>
      <c r="M256" s="203"/>
      <c r="N256" s="204"/>
      <c r="O256" s="72"/>
      <c r="P256" s="72"/>
      <c r="Q256" s="72"/>
      <c r="R256" s="72"/>
      <c r="S256" s="72"/>
      <c r="T256" s="73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154</v>
      </c>
      <c r="AU256" s="18" t="s">
        <v>83</v>
      </c>
    </row>
    <row r="257" spans="1:65" s="2" customFormat="1" ht="11.25">
      <c r="A257" s="35"/>
      <c r="B257" s="36"/>
      <c r="C257" s="37"/>
      <c r="D257" s="205" t="s">
        <v>155</v>
      </c>
      <c r="E257" s="37"/>
      <c r="F257" s="206" t="s">
        <v>1830</v>
      </c>
      <c r="G257" s="37"/>
      <c r="H257" s="37"/>
      <c r="I257" s="202"/>
      <c r="J257" s="37"/>
      <c r="K257" s="37"/>
      <c r="L257" s="40"/>
      <c r="M257" s="203"/>
      <c r="N257" s="204"/>
      <c r="O257" s="72"/>
      <c r="P257" s="72"/>
      <c r="Q257" s="72"/>
      <c r="R257" s="72"/>
      <c r="S257" s="72"/>
      <c r="T257" s="73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155</v>
      </c>
      <c r="AU257" s="18" t="s">
        <v>83</v>
      </c>
    </row>
    <row r="258" spans="1:65" s="12" customFormat="1" ht="22.9" customHeight="1">
      <c r="B258" s="171"/>
      <c r="C258" s="172"/>
      <c r="D258" s="173" t="s">
        <v>72</v>
      </c>
      <c r="E258" s="185" t="s">
        <v>188</v>
      </c>
      <c r="F258" s="185" t="s">
        <v>189</v>
      </c>
      <c r="G258" s="172"/>
      <c r="H258" s="172"/>
      <c r="I258" s="175"/>
      <c r="J258" s="186">
        <f>BK258</f>
        <v>0</v>
      </c>
      <c r="K258" s="172"/>
      <c r="L258" s="177"/>
      <c r="M258" s="178"/>
      <c r="N258" s="179"/>
      <c r="O258" s="179"/>
      <c r="P258" s="180">
        <f>SUM(P259:P294)</f>
        <v>0</v>
      </c>
      <c r="Q258" s="179"/>
      <c r="R258" s="180">
        <f>SUM(R259:R294)</f>
        <v>0</v>
      </c>
      <c r="S258" s="179"/>
      <c r="T258" s="181">
        <f>SUM(T259:T294)</f>
        <v>0</v>
      </c>
      <c r="AR258" s="182" t="s">
        <v>81</v>
      </c>
      <c r="AT258" s="183" t="s">
        <v>72</v>
      </c>
      <c r="AU258" s="183" t="s">
        <v>81</v>
      </c>
      <c r="AY258" s="182" t="s">
        <v>146</v>
      </c>
      <c r="BK258" s="184">
        <f>SUM(BK259:BK294)</f>
        <v>0</v>
      </c>
    </row>
    <row r="259" spans="1:65" s="2" customFormat="1" ht="37.9" customHeight="1">
      <c r="A259" s="35"/>
      <c r="B259" s="36"/>
      <c r="C259" s="187" t="s">
        <v>268</v>
      </c>
      <c r="D259" s="187" t="s">
        <v>148</v>
      </c>
      <c r="E259" s="188" t="s">
        <v>1831</v>
      </c>
      <c r="F259" s="189" t="s">
        <v>1832</v>
      </c>
      <c r="G259" s="190" t="s">
        <v>261</v>
      </c>
      <c r="H259" s="191">
        <v>1</v>
      </c>
      <c r="I259" s="192"/>
      <c r="J259" s="193">
        <f>ROUND(I259*H259,2)</f>
        <v>0</v>
      </c>
      <c r="K259" s="189" t="s">
        <v>312</v>
      </c>
      <c r="L259" s="40"/>
      <c r="M259" s="194" t="s">
        <v>1</v>
      </c>
      <c r="N259" s="195" t="s">
        <v>38</v>
      </c>
      <c r="O259" s="72"/>
      <c r="P259" s="196">
        <f>O259*H259</f>
        <v>0</v>
      </c>
      <c r="Q259" s="196">
        <v>0</v>
      </c>
      <c r="R259" s="196">
        <f>Q259*H259</f>
        <v>0</v>
      </c>
      <c r="S259" s="196">
        <v>0</v>
      </c>
      <c r="T259" s="19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8" t="s">
        <v>153</v>
      </c>
      <c r="AT259" s="198" t="s">
        <v>148</v>
      </c>
      <c r="AU259" s="198" t="s">
        <v>83</v>
      </c>
      <c r="AY259" s="18" t="s">
        <v>146</v>
      </c>
      <c r="BE259" s="199">
        <f>IF(N259="základní",J259,0)</f>
        <v>0</v>
      </c>
      <c r="BF259" s="199">
        <f>IF(N259="snížená",J259,0)</f>
        <v>0</v>
      </c>
      <c r="BG259" s="199">
        <f>IF(N259="zákl. přenesená",J259,0)</f>
        <v>0</v>
      </c>
      <c r="BH259" s="199">
        <f>IF(N259="sníž. přenesená",J259,0)</f>
        <v>0</v>
      </c>
      <c r="BI259" s="199">
        <f>IF(N259="nulová",J259,0)</f>
        <v>0</v>
      </c>
      <c r="BJ259" s="18" t="s">
        <v>81</v>
      </c>
      <c r="BK259" s="199">
        <f>ROUND(I259*H259,2)</f>
        <v>0</v>
      </c>
      <c r="BL259" s="18" t="s">
        <v>153</v>
      </c>
      <c r="BM259" s="198" t="s">
        <v>337</v>
      </c>
    </row>
    <row r="260" spans="1:65" s="2" customFormat="1" ht="19.5">
      <c r="A260" s="35"/>
      <c r="B260" s="36"/>
      <c r="C260" s="37"/>
      <c r="D260" s="200" t="s">
        <v>154</v>
      </c>
      <c r="E260" s="37"/>
      <c r="F260" s="201" t="s">
        <v>1832</v>
      </c>
      <c r="G260" s="37"/>
      <c r="H260" s="37"/>
      <c r="I260" s="202"/>
      <c r="J260" s="37"/>
      <c r="K260" s="37"/>
      <c r="L260" s="40"/>
      <c r="M260" s="203"/>
      <c r="N260" s="204"/>
      <c r="O260" s="72"/>
      <c r="P260" s="72"/>
      <c r="Q260" s="72"/>
      <c r="R260" s="72"/>
      <c r="S260" s="72"/>
      <c r="T260" s="73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154</v>
      </c>
      <c r="AU260" s="18" t="s">
        <v>83</v>
      </c>
    </row>
    <row r="261" spans="1:65" s="2" customFormat="1" ht="33" customHeight="1">
      <c r="A261" s="35"/>
      <c r="B261" s="36"/>
      <c r="C261" s="187" t="s">
        <v>339</v>
      </c>
      <c r="D261" s="187" t="s">
        <v>148</v>
      </c>
      <c r="E261" s="188" t="s">
        <v>1833</v>
      </c>
      <c r="F261" s="189" t="s">
        <v>1834</v>
      </c>
      <c r="G261" s="190" t="s">
        <v>320</v>
      </c>
      <c r="H261" s="191">
        <v>32</v>
      </c>
      <c r="I261" s="192"/>
      <c r="J261" s="193">
        <f>ROUND(I261*H261,2)</f>
        <v>0</v>
      </c>
      <c r="K261" s="189" t="s">
        <v>152</v>
      </c>
      <c r="L261" s="40"/>
      <c r="M261" s="194" t="s">
        <v>1</v>
      </c>
      <c r="N261" s="195" t="s">
        <v>38</v>
      </c>
      <c r="O261" s="72"/>
      <c r="P261" s="196">
        <f>O261*H261</f>
        <v>0</v>
      </c>
      <c r="Q261" s="196">
        <v>0</v>
      </c>
      <c r="R261" s="196">
        <f>Q261*H261</f>
        <v>0</v>
      </c>
      <c r="S261" s="196">
        <v>0</v>
      </c>
      <c r="T261" s="19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8" t="s">
        <v>153</v>
      </c>
      <c r="AT261" s="198" t="s">
        <v>148</v>
      </c>
      <c r="AU261" s="198" t="s">
        <v>83</v>
      </c>
      <c r="AY261" s="18" t="s">
        <v>146</v>
      </c>
      <c r="BE261" s="199">
        <f>IF(N261="základní",J261,0)</f>
        <v>0</v>
      </c>
      <c r="BF261" s="199">
        <f>IF(N261="snížená",J261,0)</f>
        <v>0</v>
      </c>
      <c r="BG261" s="199">
        <f>IF(N261="zákl. přenesená",J261,0)</f>
        <v>0</v>
      </c>
      <c r="BH261" s="199">
        <f>IF(N261="sníž. přenesená",J261,0)</f>
        <v>0</v>
      </c>
      <c r="BI261" s="199">
        <f>IF(N261="nulová",J261,0)</f>
        <v>0</v>
      </c>
      <c r="BJ261" s="18" t="s">
        <v>81</v>
      </c>
      <c r="BK261" s="199">
        <f>ROUND(I261*H261,2)</f>
        <v>0</v>
      </c>
      <c r="BL261" s="18" t="s">
        <v>153</v>
      </c>
      <c r="BM261" s="198" t="s">
        <v>342</v>
      </c>
    </row>
    <row r="262" spans="1:65" s="2" customFormat="1" ht="19.5">
      <c r="A262" s="35"/>
      <c r="B262" s="36"/>
      <c r="C262" s="37"/>
      <c r="D262" s="200" t="s">
        <v>154</v>
      </c>
      <c r="E262" s="37"/>
      <c r="F262" s="201" t="s">
        <v>1834</v>
      </c>
      <c r="G262" s="37"/>
      <c r="H262" s="37"/>
      <c r="I262" s="202"/>
      <c r="J262" s="37"/>
      <c r="K262" s="37"/>
      <c r="L262" s="40"/>
      <c r="M262" s="203"/>
      <c r="N262" s="204"/>
      <c r="O262" s="72"/>
      <c r="P262" s="72"/>
      <c r="Q262" s="72"/>
      <c r="R262" s="72"/>
      <c r="S262" s="72"/>
      <c r="T262" s="73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154</v>
      </c>
      <c r="AU262" s="18" t="s">
        <v>83</v>
      </c>
    </row>
    <row r="263" spans="1:65" s="2" customFormat="1" ht="11.25">
      <c r="A263" s="35"/>
      <c r="B263" s="36"/>
      <c r="C263" s="37"/>
      <c r="D263" s="205" t="s">
        <v>155</v>
      </c>
      <c r="E263" s="37"/>
      <c r="F263" s="206" t="s">
        <v>1835</v>
      </c>
      <c r="G263" s="37"/>
      <c r="H263" s="37"/>
      <c r="I263" s="202"/>
      <c r="J263" s="37"/>
      <c r="K263" s="37"/>
      <c r="L263" s="40"/>
      <c r="M263" s="203"/>
      <c r="N263" s="204"/>
      <c r="O263" s="72"/>
      <c r="P263" s="72"/>
      <c r="Q263" s="72"/>
      <c r="R263" s="72"/>
      <c r="S263" s="72"/>
      <c r="T263" s="73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155</v>
      </c>
      <c r="AU263" s="18" t="s">
        <v>83</v>
      </c>
    </row>
    <row r="264" spans="1:65" s="14" customFormat="1" ht="11.25">
      <c r="B264" s="217"/>
      <c r="C264" s="218"/>
      <c r="D264" s="200" t="s">
        <v>157</v>
      </c>
      <c r="E264" s="219" t="s">
        <v>1</v>
      </c>
      <c r="F264" s="220" t="s">
        <v>1836</v>
      </c>
      <c r="G264" s="218"/>
      <c r="H264" s="221">
        <v>32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157</v>
      </c>
      <c r="AU264" s="227" t="s">
        <v>83</v>
      </c>
      <c r="AV264" s="14" t="s">
        <v>83</v>
      </c>
      <c r="AW264" s="14" t="s">
        <v>30</v>
      </c>
      <c r="AX264" s="14" t="s">
        <v>73</v>
      </c>
      <c r="AY264" s="227" t="s">
        <v>146</v>
      </c>
    </row>
    <row r="265" spans="1:65" s="15" customFormat="1" ht="11.25">
      <c r="B265" s="228"/>
      <c r="C265" s="229"/>
      <c r="D265" s="200" t="s">
        <v>157</v>
      </c>
      <c r="E265" s="230" t="s">
        <v>1</v>
      </c>
      <c r="F265" s="231" t="s">
        <v>160</v>
      </c>
      <c r="G265" s="229"/>
      <c r="H265" s="232">
        <v>32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AT265" s="238" t="s">
        <v>157</v>
      </c>
      <c r="AU265" s="238" t="s">
        <v>83</v>
      </c>
      <c r="AV265" s="15" t="s">
        <v>153</v>
      </c>
      <c r="AW265" s="15" t="s">
        <v>30</v>
      </c>
      <c r="AX265" s="15" t="s">
        <v>81</v>
      </c>
      <c r="AY265" s="238" t="s">
        <v>146</v>
      </c>
    </row>
    <row r="266" spans="1:65" s="2" customFormat="1" ht="16.5" customHeight="1">
      <c r="A266" s="35"/>
      <c r="B266" s="36"/>
      <c r="C266" s="239" t="s">
        <v>273</v>
      </c>
      <c r="D266" s="239" t="s">
        <v>161</v>
      </c>
      <c r="E266" s="240" t="s">
        <v>1837</v>
      </c>
      <c r="F266" s="241" t="s">
        <v>1838</v>
      </c>
      <c r="G266" s="242" t="s">
        <v>320</v>
      </c>
      <c r="H266" s="243">
        <v>32</v>
      </c>
      <c r="I266" s="244"/>
      <c r="J266" s="245">
        <f>ROUND(I266*H266,2)</f>
        <v>0</v>
      </c>
      <c r="K266" s="241" t="s">
        <v>152</v>
      </c>
      <c r="L266" s="246"/>
      <c r="M266" s="247" t="s">
        <v>1</v>
      </c>
      <c r="N266" s="248" t="s">
        <v>38</v>
      </c>
      <c r="O266" s="72"/>
      <c r="P266" s="196">
        <f>O266*H266</f>
        <v>0</v>
      </c>
      <c r="Q266" s="196">
        <v>0</v>
      </c>
      <c r="R266" s="196">
        <f>Q266*H266</f>
        <v>0</v>
      </c>
      <c r="S266" s="196">
        <v>0</v>
      </c>
      <c r="T266" s="19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98" t="s">
        <v>165</v>
      </c>
      <c r="AT266" s="198" t="s">
        <v>161</v>
      </c>
      <c r="AU266" s="198" t="s">
        <v>83</v>
      </c>
      <c r="AY266" s="18" t="s">
        <v>146</v>
      </c>
      <c r="BE266" s="199">
        <f>IF(N266="základní",J266,0)</f>
        <v>0</v>
      </c>
      <c r="BF266" s="199">
        <f>IF(N266="snížená",J266,0)</f>
        <v>0</v>
      </c>
      <c r="BG266" s="199">
        <f>IF(N266="zákl. přenesená",J266,0)</f>
        <v>0</v>
      </c>
      <c r="BH266" s="199">
        <f>IF(N266="sníž. přenesená",J266,0)</f>
        <v>0</v>
      </c>
      <c r="BI266" s="199">
        <f>IF(N266="nulová",J266,0)</f>
        <v>0</v>
      </c>
      <c r="BJ266" s="18" t="s">
        <v>81</v>
      </c>
      <c r="BK266" s="199">
        <f>ROUND(I266*H266,2)</f>
        <v>0</v>
      </c>
      <c r="BL266" s="18" t="s">
        <v>153</v>
      </c>
      <c r="BM266" s="198" t="s">
        <v>345</v>
      </c>
    </row>
    <row r="267" spans="1:65" s="2" customFormat="1" ht="11.25">
      <c r="A267" s="35"/>
      <c r="B267" s="36"/>
      <c r="C267" s="37"/>
      <c r="D267" s="200" t="s">
        <v>154</v>
      </c>
      <c r="E267" s="37"/>
      <c r="F267" s="201" t="s">
        <v>1838</v>
      </c>
      <c r="G267" s="37"/>
      <c r="H267" s="37"/>
      <c r="I267" s="202"/>
      <c r="J267" s="37"/>
      <c r="K267" s="37"/>
      <c r="L267" s="40"/>
      <c r="M267" s="203"/>
      <c r="N267" s="204"/>
      <c r="O267" s="72"/>
      <c r="P267" s="72"/>
      <c r="Q267" s="72"/>
      <c r="R267" s="72"/>
      <c r="S267" s="72"/>
      <c r="T267" s="73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154</v>
      </c>
      <c r="AU267" s="18" t="s">
        <v>83</v>
      </c>
    </row>
    <row r="268" spans="1:65" s="2" customFormat="1" ht="33" customHeight="1">
      <c r="A268" s="35"/>
      <c r="B268" s="36"/>
      <c r="C268" s="187" t="s">
        <v>350</v>
      </c>
      <c r="D268" s="187" t="s">
        <v>148</v>
      </c>
      <c r="E268" s="188" t="s">
        <v>1839</v>
      </c>
      <c r="F268" s="189" t="s">
        <v>1840</v>
      </c>
      <c r="G268" s="190" t="s">
        <v>170</v>
      </c>
      <c r="H268" s="191">
        <v>106.4</v>
      </c>
      <c r="I268" s="192"/>
      <c r="J268" s="193">
        <f>ROUND(I268*H268,2)</f>
        <v>0</v>
      </c>
      <c r="K268" s="189" t="s">
        <v>152</v>
      </c>
      <c r="L268" s="40"/>
      <c r="M268" s="194" t="s">
        <v>1</v>
      </c>
      <c r="N268" s="195" t="s">
        <v>38</v>
      </c>
      <c r="O268" s="72"/>
      <c r="P268" s="196">
        <f>O268*H268</f>
        <v>0</v>
      </c>
      <c r="Q268" s="196">
        <v>0</v>
      </c>
      <c r="R268" s="196">
        <f>Q268*H268</f>
        <v>0</v>
      </c>
      <c r="S268" s="196">
        <v>0</v>
      </c>
      <c r="T268" s="19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8" t="s">
        <v>153</v>
      </c>
      <c r="AT268" s="198" t="s">
        <v>148</v>
      </c>
      <c r="AU268" s="198" t="s">
        <v>83</v>
      </c>
      <c r="AY268" s="18" t="s">
        <v>146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18" t="s">
        <v>81</v>
      </c>
      <c r="BK268" s="199">
        <f>ROUND(I268*H268,2)</f>
        <v>0</v>
      </c>
      <c r="BL268" s="18" t="s">
        <v>153</v>
      </c>
      <c r="BM268" s="198" t="s">
        <v>353</v>
      </c>
    </row>
    <row r="269" spans="1:65" s="2" customFormat="1" ht="19.5">
      <c r="A269" s="35"/>
      <c r="B269" s="36"/>
      <c r="C269" s="37"/>
      <c r="D269" s="200" t="s">
        <v>154</v>
      </c>
      <c r="E269" s="37"/>
      <c r="F269" s="201" t="s">
        <v>1840</v>
      </c>
      <c r="G269" s="37"/>
      <c r="H269" s="37"/>
      <c r="I269" s="202"/>
      <c r="J269" s="37"/>
      <c r="K269" s="37"/>
      <c r="L269" s="40"/>
      <c r="M269" s="203"/>
      <c r="N269" s="204"/>
      <c r="O269" s="72"/>
      <c r="P269" s="72"/>
      <c r="Q269" s="72"/>
      <c r="R269" s="72"/>
      <c r="S269" s="72"/>
      <c r="T269" s="73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154</v>
      </c>
      <c r="AU269" s="18" t="s">
        <v>83</v>
      </c>
    </row>
    <row r="270" spans="1:65" s="2" customFormat="1" ht="11.25">
      <c r="A270" s="35"/>
      <c r="B270" s="36"/>
      <c r="C270" s="37"/>
      <c r="D270" s="205" t="s">
        <v>155</v>
      </c>
      <c r="E270" s="37"/>
      <c r="F270" s="206" t="s">
        <v>1841</v>
      </c>
      <c r="G270" s="37"/>
      <c r="H270" s="37"/>
      <c r="I270" s="202"/>
      <c r="J270" s="37"/>
      <c r="K270" s="37"/>
      <c r="L270" s="40"/>
      <c r="M270" s="203"/>
      <c r="N270" s="204"/>
      <c r="O270" s="72"/>
      <c r="P270" s="72"/>
      <c r="Q270" s="72"/>
      <c r="R270" s="72"/>
      <c r="S270" s="72"/>
      <c r="T270" s="73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155</v>
      </c>
      <c r="AU270" s="18" t="s">
        <v>83</v>
      </c>
    </row>
    <row r="271" spans="1:65" s="2" customFormat="1" ht="37.9" customHeight="1">
      <c r="A271" s="35"/>
      <c r="B271" s="36"/>
      <c r="C271" s="187" t="s">
        <v>277</v>
      </c>
      <c r="D271" s="187" t="s">
        <v>148</v>
      </c>
      <c r="E271" s="188" t="s">
        <v>203</v>
      </c>
      <c r="F271" s="189" t="s">
        <v>204</v>
      </c>
      <c r="G271" s="190" t="s">
        <v>151</v>
      </c>
      <c r="H271" s="191">
        <v>15.96</v>
      </c>
      <c r="I271" s="192"/>
      <c r="J271" s="193">
        <f>ROUND(I271*H271,2)</f>
        <v>0</v>
      </c>
      <c r="K271" s="189" t="s">
        <v>152</v>
      </c>
      <c r="L271" s="40"/>
      <c r="M271" s="194" t="s">
        <v>1</v>
      </c>
      <c r="N271" s="195" t="s">
        <v>38</v>
      </c>
      <c r="O271" s="72"/>
      <c r="P271" s="196">
        <f>O271*H271</f>
        <v>0</v>
      </c>
      <c r="Q271" s="196">
        <v>0</v>
      </c>
      <c r="R271" s="196">
        <f>Q271*H271</f>
        <v>0</v>
      </c>
      <c r="S271" s="196">
        <v>0</v>
      </c>
      <c r="T271" s="19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98" t="s">
        <v>153</v>
      </c>
      <c r="AT271" s="198" t="s">
        <v>148</v>
      </c>
      <c r="AU271" s="198" t="s">
        <v>83</v>
      </c>
      <c r="AY271" s="18" t="s">
        <v>146</v>
      </c>
      <c r="BE271" s="199">
        <f>IF(N271="základní",J271,0)</f>
        <v>0</v>
      </c>
      <c r="BF271" s="199">
        <f>IF(N271="snížená",J271,0)</f>
        <v>0</v>
      </c>
      <c r="BG271" s="199">
        <f>IF(N271="zákl. přenesená",J271,0)</f>
        <v>0</v>
      </c>
      <c r="BH271" s="199">
        <f>IF(N271="sníž. přenesená",J271,0)</f>
        <v>0</v>
      </c>
      <c r="BI271" s="199">
        <f>IF(N271="nulová",J271,0)</f>
        <v>0</v>
      </c>
      <c r="BJ271" s="18" t="s">
        <v>81</v>
      </c>
      <c r="BK271" s="199">
        <f>ROUND(I271*H271,2)</f>
        <v>0</v>
      </c>
      <c r="BL271" s="18" t="s">
        <v>153</v>
      </c>
      <c r="BM271" s="198" t="s">
        <v>358</v>
      </c>
    </row>
    <row r="272" spans="1:65" s="2" customFormat="1" ht="19.5">
      <c r="A272" s="35"/>
      <c r="B272" s="36"/>
      <c r="C272" s="37"/>
      <c r="D272" s="200" t="s">
        <v>154</v>
      </c>
      <c r="E272" s="37"/>
      <c r="F272" s="201" t="s">
        <v>204</v>
      </c>
      <c r="G272" s="37"/>
      <c r="H272" s="37"/>
      <c r="I272" s="202"/>
      <c r="J272" s="37"/>
      <c r="K272" s="37"/>
      <c r="L272" s="40"/>
      <c r="M272" s="203"/>
      <c r="N272" s="204"/>
      <c r="O272" s="72"/>
      <c r="P272" s="72"/>
      <c r="Q272" s="72"/>
      <c r="R272" s="72"/>
      <c r="S272" s="72"/>
      <c r="T272" s="73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154</v>
      </c>
      <c r="AU272" s="18" t="s">
        <v>83</v>
      </c>
    </row>
    <row r="273" spans="1:65" s="2" customFormat="1" ht="11.25">
      <c r="A273" s="35"/>
      <c r="B273" s="36"/>
      <c r="C273" s="37"/>
      <c r="D273" s="205" t="s">
        <v>155</v>
      </c>
      <c r="E273" s="37"/>
      <c r="F273" s="206" t="s">
        <v>206</v>
      </c>
      <c r="G273" s="37"/>
      <c r="H273" s="37"/>
      <c r="I273" s="202"/>
      <c r="J273" s="37"/>
      <c r="K273" s="37"/>
      <c r="L273" s="40"/>
      <c r="M273" s="203"/>
      <c r="N273" s="204"/>
      <c r="O273" s="72"/>
      <c r="P273" s="72"/>
      <c r="Q273" s="72"/>
      <c r="R273" s="72"/>
      <c r="S273" s="72"/>
      <c r="T273" s="73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155</v>
      </c>
      <c r="AU273" s="18" t="s">
        <v>83</v>
      </c>
    </row>
    <row r="274" spans="1:65" s="13" customFormat="1" ht="11.25">
      <c r="B274" s="207"/>
      <c r="C274" s="208"/>
      <c r="D274" s="200" t="s">
        <v>157</v>
      </c>
      <c r="E274" s="209" t="s">
        <v>1</v>
      </c>
      <c r="F274" s="210" t="s">
        <v>1842</v>
      </c>
      <c r="G274" s="208"/>
      <c r="H274" s="209" t="s">
        <v>1</v>
      </c>
      <c r="I274" s="211"/>
      <c r="J274" s="208"/>
      <c r="K274" s="208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157</v>
      </c>
      <c r="AU274" s="216" t="s">
        <v>83</v>
      </c>
      <c r="AV274" s="13" t="s">
        <v>81</v>
      </c>
      <c r="AW274" s="13" t="s">
        <v>30</v>
      </c>
      <c r="AX274" s="13" t="s">
        <v>73</v>
      </c>
      <c r="AY274" s="216" t="s">
        <v>146</v>
      </c>
    </row>
    <row r="275" spans="1:65" s="14" customFormat="1" ht="11.25">
      <c r="B275" s="217"/>
      <c r="C275" s="218"/>
      <c r="D275" s="200" t="s">
        <v>157</v>
      </c>
      <c r="E275" s="219" t="s">
        <v>1</v>
      </c>
      <c r="F275" s="220" t="s">
        <v>1843</v>
      </c>
      <c r="G275" s="218"/>
      <c r="H275" s="221">
        <v>15.96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157</v>
      </c>
      <c r="AU275" s="227" t="s">
        <v>83</v>
      </c>
      <c r="AV275" s="14" t="s">
        <v>83</v>
      </c>
      <c r="AW275" s="14" t="s">
        <v>30</v>
      </c>
      <c r="AX275" s="14" t="s">
        <v>73</v>
      </c>
      <c r="AY275" s="227" t="s">
        <v>146</v>
      </c>
    </row>
    <row r="276" spans="1:65" s="15" customFormat="1" ht="11.25">
      <c r="B276" s="228"/>
      <c r="C276" s="229"/>
      <c r="D276" s="200" t="s">
        <v>157</v>
      </c>
      <c r="E276" s="230" t="s">
        <v>1</v>
      </c>
      <c r="F276" s="231" t="s">
        <v>160</v>
      </c>
      <c r="G276" s="229"/>
      <c r="H276" s="232">
        <v>15.96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AT276" s="238" t="s">
        <v>157</v>
      </c>
      <c r="AU276" s="238" t="s">
        <v>83</v>
      </c>
      <c r="AV276" s="15" t="s">
        <v>153</v>
      </c>
      <c r="AW276" s="15" t="s">
        <v>30</v>
      </c>
      <c r="AX276" s="15" t="s">
        <v>81</v>
      </c>
      <c r="AY276" s="238" t="s">
        <v>146</v>
      </c>
    </row>
    <row r="277" spans="1:65" s="2" customFormat="1" ht="24.2" customHeight="1">
      <c r="A277" s="35"/>
      <c r="B277" s="36"/>
      <c r="C277" s="187" t="s">
        <v>360</v>
      </c>
      <c r="D277" s="187" t="s">
        <v>148</v>
      </c>
      <c r="E277" s="188" t="s">
        <v>1844</v>
      </c>
      <c r="F277" s="189" t="s">
        <v>1845</v>
      </c>
      <c r="G277" s="190" t="s">
        <v>261</v>
      </c>
      <c r="H277" s="191">
        <v>3</v>
      </c>
      <c r="I277" s="192"/>
      <c r="J277" s="193">
        <f>ROUND(I277*H277,2)</f>
        <v>0</v>
      </c>
      <c r="K277" s="189" t="s">
        <v>312</v>
      </c>
      <c r="L277" s="40"/>
      <c r="M277" s="194" t="s">
        <v>1</v>
      </c>
      <c r="N277" s="195" t="s">
        <v>38</v>
      </c>
      <c r="O277" s="72"/>
      <c r="P277" s="196">
        <f>O277*H277</f>
        <v>0</v>
      </c>
      <c r="Q277" s="196">
        <v>0</v>
      </c>
      <c r="R277" s="196">
        <f>Q277*H277</f>
        <v>0</v>
      </c>
      <c r="S277" s="196">
        <v>0</v>
      </c>
      <c r="T277" s="19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98" t="s">
        <v>153</v>
      </c>
      <c r="AT277" s="198" t="s">
        <v>148</v>
      </c>
      <c r="AU277" s="198" t="s">
        <v>83</v>
      </c>
      <c r="AY277" s="18" t="s">
        <v>146</v>
      </c>
      <c r="BE277" s="199">
        <f>IF(N277="základní",J277,0)</f>
        <v>0</v>
      </c>
      <c r="BF277" s="199">
        <f>IF(N277="snížená",J277,0)</f>
        <v>0</v>
      </c>
      <c r="BG277" s="199">
        <f>IF(N277="zákl. přenesená",J277,0)</f>
        <v>0</v>
      </c>
      <c r="BH277" s="199">
        <f>IF(N277="sníž. přenesená",J277,0)</f>
        <v>0</v>
      </c>
      <c r="BI277" s="199">
        <f>IF(N277="nulová",J277,0)</f>
        <v>0</v>
      </c>
      <c r="BJ277" s="18" t="s">
        <v>81</v>
      </c>
      <c r="BK277" s="199">
        <f>ROUND(I277*H277,2)</f>
        <v>0</v>
      </c>
      <c r="BL277" s="18" t="s">
        <v>153</v>
      </c>
      <c r="BM277" s="198" t="s">
        <v>363</v>
      </c>
    </row>
    <row r="278" spans="1:65" s="2" customFormat="1" ht="19.5">
      <c r="A278" s="35"/>
      <c r="B278" s="36"/>
      <c r="C278" s="37"/>
      <c r="D278" s="200" t="s">
        <v>154</v>
      </c>
      <c r="E278" s="37"/>
      <c r="F278" s="201" t="s">
        <v>1845</v>
      </c>
      <c r="G278" s="37"/>
      <c r="H278" s="37"/>
      <c r="I278" s="202"/>
      <c r="J278" s="37"/>
      <c r="K278" s="37"/>
      <c r="L278" s="40"/>
      <c r="M278" s="203"/>
      <c r="N278" s="204"/>
      <c r="O278" s="72"/>
      <c r="P278" s="72"/>
      <c r="Q278" s="72"/>
      <c r="R278" s="72"/>
      <c r="S278" s="72"/>
      <c r="T278" s="73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154</v>
      </c>
      <c r="AU278" s="18" t="s">
        <v>83</v>
      </c>
    </row>
    <row r="279" spans="1:65" s="2" customFormat="1" ht="68.25">
      <c r="A279" s="35"/>
      <c r="B279" s="36"/>
      <c r="C279" s="37"/>
      <c r="D279" s="200" t="s">
        <v>227</v>
      </c>
      <c r="E279" s="37"/>
      <c r="F279" s="249" t="s">
        <v>1846</v>
      </c>
      <c r="G279" s="37"/>
      <c r="H279" s="37"/>
      <c r="I279" s="202"/>
      <c r="J279" s="37"/>
      <c r="K279" s="37"/>
      <c r="L279" s="40"/>
      <c r="M279" s="203"/>
      <c r="N279" s="204"/>
      <c r="O279" s="72"/>
      <c r="P279" s="72"/>
      <c r="Q279" s="72"/>
      <c r="R279" s="72"/>
      <c r="S279" s="72"/>
      <c r="T279" s="73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227</v>
      </c>
      <c r="AU279" s="18" t="s">
        <v>83</v>
      </c>
    </row>
    <row r="280" spans="1:65" s="13" customFormat="1" ht="11.25">
      <c r="B280" s="207"/>
      <c r="C280" s="208"/>
      <c r="D280" s="200" t="s">
        <v>157</v>
      </c>
      <c r="E280" s="209" t="s">
        <v>1</v>
      </c>
      <c r="F280" s="210" t="s">
        <v>1847</v>
      </c>
      <c r="G280" s="208"/>
      <c r="H280" s="209" t="s">
        <v>1</v>
      </c>
      <c r="I280" s="211"/>
      <c r="J280" s="208"/>
      <c r="K280" s="208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157</v>
      </c>
      <c r="AU280" s="216" t="s">
        <v>83</v>
      </c>
      <c r="AV280" s="13" t="s">
        <v>81</v>
      </c>
      <c r="AW280" s="13" t="s">
        <v>30</v>
      </c>
      <c r="AX280" s="13" t="s">
        <v>73</v>
      </c>
      <c r="AY280" s="216" t="s">
        <v>146</v>
      </c>
    </row>
    <row r="281" spans="1:65" s="13" customFormat="1" ht="11.25">
      <c r="B281" s="207"/>
      <c r="C281" s="208"/>
      <c r="D281" s="200" t="s">
        <v>157</v>
      </c>
      <c r="E281" s="209" t="s">
        <v>1</v>
      </c>
      <c r="F281" s="210" t="s">
        <v>1848</v>
      </c>
      <c r="G281" s="208"/>
      <c r="H281" s="209" t="s">
        <v>1</v>
      </c>
      <c r="I281" s="211"/>
      <c r="J281" s="208"/>
      <c r="K281" s="208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157</v>
      </c>
      <c r="AU281" s="216" t="s">
        <v>83</v>
      </c>
      <c r="AV281" s="13" t="s">
        <v>81</v>
      </c>
      <c r="AW281" s="13" t="s">
        <v>30</v>
      </c>
      <c r="AX281" s="13" t="s">
        <v>73</v>
      </c>
      <c r="AY281" s="216" t="s">
        <v>146</v>
      </c>
    </row>
    <row r="282" spans="1:65" s="14" customFormat="1" ht="11.25">
      <c r="B282" s="217"/>
      <c r="C282" s="218"/>
      <c r="D282" s="200" t="s">
        <v>157</v>
      </c>
      <c r="E282" s="219" t="s">
        <v>1</v>
      </c>
      <c r="F282" s="220" t="s">
        <v>83</v>
      </c>
      <c r="G282" s="218"/>
      <c r="H282" s="221">
        <v>2</v>
      </c>
      <c r="I282" s="222"/>
      <c r="J282" s="218"/>
      <c r="K282" s="218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157</v>
      </c>
      <c r="AU282" s="227" t="s">
        <v>83</v>
      </c>
      <c r="AV282" s="14" t="s">
        <v>83</v>
      </c>
      <c r="AW282" s="14" t="s">
        <v>30</v>
      </c>
      <c r="AX282" s="14" t="s">
        <v>73</v>
      </c>
      <c r="AY282" s="227" t="s">
        <v>146</v>
      </c>
    </row>
    <row r="283" spans="1:65" s="13" customFormat="1" ht="11.25">
      <c r="B283" s="207"/>
      <c r="C283" s="208"/>
      <c r="D283" s="200" t="s">
        <v>157</v>
      </c>
      <c r="E283" s="209" t="s">
        <v>1</v>
      </c>
      <c r="F283" s="210" t="s">
        <v>1849</v>
      </c>
      <c r="G283" s="208"/>
      <c r="H283" s="209" t="s">
        <v>1</v>
      </c>
      <c r="I283" s="211"/>
      <c r="J283" s="208"/>
      <c r="K283" s="208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157</v>
      </c>
      <c r="AU283" s="216" t="s">
        <v>83</v>
      </c>
      <c r="AV283" s="13" t="s">
        <v>81</v>
      </c>
      <c r="AW283" s="13" t="s">
        <v>30</v>
      </c>
      <c r="AX283" s="13" t="s">
        <v>73</v>
      </c>
      <c r="AY283" s="216" t="s">
        <v>146</v>
      </c>
    </row>
    <row r="284" spans="1:65" s="14" customFormat="1" ht="11.25">
      <c r="B284" s="217"/>
      <c r="C284" s="218"/>
      <c r="D284" s="200" t="s">
        <v>157</v>
      </c>
      <c r="E284" s="219" t="s">
        <v>1</v>
      </c>
      <c r="F284" s="220" t="s">
        <v>81</v>
      </c>
      <c r="G284" s="218"/>
      <c r="H284" s="221">
        <v>1</v>
      </c>
      <c r="I284" s="222"/>
      <c r="J284" s="218"/>
      <c r="K284" s="218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157</v>
      </c>
      <c r="AU284" s="227" t="s">
        <v>83</v>
      </c>
      <c r="AV284" s="14" t="s">
        <v>83</v>
      </c>
      <c r="AW284" s="14" t="s">
        <v>30</v>
      </c>
      <c r="AX284" s="14" t="s">
        <v>73</v>
      </c>
      <c r="AY284" s="227" t="s">
        <v>146</v>
      </c>
    </row>
    <row r="285" spans="1:65" s="15" customFormat="1" ht="11.25">
      <c r="B285" s="228"/>
      <c r="C285" s="229"/>
      <c r="D285" s="200" t="s">
        <v>157</v>
      </c>
      <c r="E285" s="230" t="s">
        <v>1</v>
      </c>
      <c r="F285" s="231" t="s">
        <v>160</v>
      </c>
      <c r="G285" s="229"/>
      <c r="H285" s="232">
        <v>3</v>
      </c>
      <c r="I285" s="233"/>
      <c r="J285" s="229"/>
      <c r="K285" s="229"/>
      <c r="L285" s="234"/>
      <c r="M285" s="235"/>
      <c r="N285" s="236"/>
      <c r="O285" s="236"/>
      <c r="P285" s="236"/>
      <c r="Q285" s="236"/>
      <c r="R285" s="236"/>
      <c r="S285" s="236"/>
      <c r="T285" s="237"/>
      <c r="AT285" s="238" t="s">
        <v>157</v>
      </c>
      <c r="AU285" s="238" t="s">
        <v>83</v>
      </c>
      <c r="AV285" s="15" t="s">
        <v>153</v>
      </c>
      <c r="AW285" s="15" t="s">
        <v>30</v>
      </c>
      <c r="AX285" s="15" t="s">
        <v>81</v>
      </c>
      <c r="AY285" s="238" t="s">
        <v>146</v>
      </c>
    </row>
    <row r="286" spans="1:65" s="2" customFormat="1" ht="33" customHeight="1">
      <c r="A286" s="35"/>
      <c r="B286" s="36"/>
      <c r="C286" s="187" t="s">
        <v>281</v>
      </c>
      <c r="D286" s="187" t="s">
        <v>148</v>
      </c>
      <c r="E286" s="188" t="s">
        <v>216</v>
      </c>
      <c r="F286" s="189" t="s">
        <v>217</v>
      </c>
      <c r="G286" s="190" t="s">
        <v>151</v>
      </c>
      <c r="H286" s="191">
        <v>15.96</v>
      </c>
      <c r="I286" s="192"/>
      <c r="J286" s="193">
        <f>ROUND(I286*H286,2)</f>
        <v>0</v>
      </c>
      <c r="K286" s="189" t="s">
        <v>152</v>
      </c>
      <c r="L286" s="40"/>
      <c r="M286" s="194" t="s">
        <v>1</v>
      </c>
      <c r="N286" s="195" t="s">
        <v>38</v>
      </c>
      <c r="O286" s="72"/>
      <c r="P286" s="196">
        <f>O286*H286</f>
        <v>0</v>
      </c>
      <c r="Q286" s="196">
        <v>0</v>
      </c>
      <c r="R286" s="196">
        <f>Q286*H286</f>
        <v>0</v>
      </c>
      <c r="S286" s="196">
        <v>0</v>
      </c>
      <c r="T286" s="19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8" t="s">
        <v>153</v>
      </c>
      <c r="AT286" s="198" t="s">
        <v>148</v>
      </c>
      <c r="AU286" s="198" t="s">
        <v>83</v>
      </c>
      <c r="AY286" s="18" t="s">
        <v>146</v>
      </c>
      <c r="BE286" s="199">
        <f>IF(N286="základní",J286,0)</f>
        <v>0</v>
      </c>
      <c r="BF286" s="199">
        <f>IF(N286="snížená",J286,0)</f>
        <v>0</v>
      </c>
      <c r="BG286" s="199">
        <f>IF(N286="zákl. přenesená",J286,0)</f>
        <v>0</v>
      </c>
      <c r="BH286" s="199">
        <f>IF(N286="sníž. přenesená",J286,0)</f>
        <v>0</v>
      </c>
      <c r="BI286" s="199">
        <f>IF(N286="nulová",J286,0)</f>
        <v>0</v>
      </c>
      <c r="BJ286" s="18" t="s">
        <v>81</v>
      </c>
      <c r="BK286" s="199">
        <f>ROUND(I286*H286,2)</f>
        <v>0</v>
      </c>
      <c r="BL286" s="18" t="s">
        <v>153</v>
      </c>
      <c r="BM286" s="198" t="s">
        <v>371</v>
      </c>
    </row>
    <row r="287" spans="1:65" s="2" customFormat="1" ht="19.5">
      <c r="A287" s="35"/>
      <c r="B287" s="36"/>
      <c r="C287" s="37"/>
      <c r="D287" s="200" t="s">
        <v>154</v>
      </c>
      <c r="E287" s="37"/>
      <c r="F287" s="201" t="s">
        <v>217</v>
      </c>
      <c r="G287" s="37"/>
      <c r="H287" s="37"/>
      <c r="I287" s="202"/>
      <c r="J287" s="37"/>
      <c r="K287" s="37"/>
      <c r="L287" s="40"/>
      <c r="M287" s="203"/>
      <c r="N287" s="204"/>
      <c r="O287" s="72"/>
      <c r="P287" s="72"/>
      <c r="Q287" s="72"/>
      <c r="R287" s="72"/>
      <c r="S287" s="72"/>
      <c r="T287" s="73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154</v>
      </c>
      <c r="AU287" s="18" t="s">
        <v>83</v>
      </c>
    </row>
    <row r="288" spans="1:65" s="2" customFormat="1" ht="11.25">
      <c r="A288" s="35"/>
      <c r="B288" s="36"/>
      <c r="C288" s="37"/>
      <c r="D288" s="205" t="s">
        <v>155</v>
      </c>
      <c r="E288" s="37"/>
      <c r="F288" s="206" t="s">
        <v>219</v>
      </c>
      <c r="G288" s="37"/>
      <c r="H288" s="37"/>
      <c r="I288" s="202"/>
      <c r="J288" s="37"/>
      <c r="K288" s="37"/>
      <c r="L288" s="40"/>
      <c r="M288" s="203"/>
      <c r="N288" s="204"/>
      <c r="O288" s="72"/>
      <c r="P288" s="72"/>
      <c r="Q288" s="72"/>
      <c r="R288" s="72"/>
      <c r="S288" s="72"/>
      <c r="T288" s="73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155</v>
      </c>
      <c r="AU288" s="18" t="s">
        <v>83</v>
      </c>
    </row>
    <row r="289" spans="1:65" s="2" customFormat="1" ht="24.2" customHeight="1">
      <c r="A289" s="35"/>
      <c r="B289" s="36"/>
      <c r="C289" s="187" t="s">
        <v>375</v>
      </c>
      <c r="D289" s="187" t="s">
        <v>148</v>
      </c>
      <c r="E289" s="188" t="s">
        <v>1850</v>
      </c>
      <c r="F289" s="189" t="s">
        <v>1851</v>
      </c>
      <c r="G289" s="190" t="s">
        <v>320</v>
      </c>
      <c r="H289" s="191">
        <v>9</v>
      </c>
      <c r="I289" s="192"/>
      <c r="J289" s="193">
        <f>ROUND(I289*H289,2)</f>
        <v>0</v>
      </c>
      <c r="K289" s="189" t="s">
        <v>152</v>
      </c>
      <c r="L289" s="40"/>
      <c r="M289" s="194" t="s">
        <v>1</v>
      </c>
      <c r="N289" s="195" t="s">
        <v>38</v>
      </c>
      <c r="O289" s="72"/>
      <c r="P289" s="196">
        <f>O289*H289</f>
        <v>0</v>
      </c>
      <c r="Q289" s="196">
        <v>0</v>
      </c>
      <c r="R289" s="196">
        <f>Q289*H289</f>
        <v>0</v>
      </c>
      <c r="S289" s="196">
        <v>0</v>
      </c>
      <c r="T289" s="19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8" t="s">
        <v>153</v>
      </c>
      <c r="AT289" s="198" t="s">
        <v>148</v>
      </c>
      <c r="AU289" s="198" t="s">
        <v>83</v>
      </c>
      <c r="AY289" s="18" t="s">
        <v>146</v>
      </c>
      <c r="BE289" s="199">
        <f>IF(N289="základní",J289,0)</f>
        <v>0</v>
      </c>
      <c r="BF289" s="199">
        <f>IF(N289="snížená",J289,0)</f>
        <v>0</v>
      </c>
      <c r="BG289" s="199">
        <f>IF(N289="zákl. přenesená",J289,0)</f>
        <v>0</v>
      </c>
      <c r="BH289" s="199">
        <f>IF(N289="sníž. přenesená",J289,0)</f>
        <v>0</v>
      </c>
      <c r="BI289" s="199">
        <f>IF(N289="nulová",J289,0)</f>
        <v>0</v>
      </c>
      <c r="BJ289" s="18" t="s">
        <v>81</v>
      </c>
      <c r="BK289" s="199">
        <f>ROUND(I289*H289,2)</f>
        <v>0</v>
      </c>
      <c r="BL289" s="18" t="s">
        <v>153</v>
      </c>
      <c r="BM289" s="198" t="s">
        <v>378</v>
      </c>
    </row>
    <row r="290" spans="1:65" s="2" customFormat="1" ht="19.5">
      <c r="A290" s="35"/>
      <c r="B290" s="36"/>
      <c r="C290" s="37"/>
      <c r="D290" s="200" t="s">
        <v>154</v>
      </c>
      <c r="E290" s="37"/>
      <c r="F290" s="201" t="s">
        <v>1851</v>
      </c>
      <c r="G290" s="37"/>
      <c r="H290" s="37"/>
      <c r="I290" s="202"/>
      <c r="J290" s="37"/>
      <c r="K290" s="37"/>
      <c r="L290" s="40"/>
      <c r="M290" s="203"/>
      <c r="N290" s="204"/>
      <c r="O290" s="72"/>
      <c r="P290" s="72"/>
      <c r="Q290" s="72"/>
      <c r="R290" s="72"/>
      <c r="S290" s="72"/>
      <c r="T290" s="73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154</v>
      </c>
      <c r="AU290" s="18" t="s">
        <v>83</v>
      </c>
    </row>
    <row r="291" spans="1:65" s="2" customFormat="1" ht="11.25">
      <c r="A291" s="35"/>
      <c r="B291" s="36"/>
      <c r="C291" s="37"/>
      <c r="D291" s="205" t="s">
        <v>155</v>
      </c>
      <c r="E291" s="37"/>
      <c r="F291" s="206" t="s">
        <v>1852</v>
      </c>
      <c r="G291" s="37"/>
      <c r="H291" s="37"/>
      <c r="I291" s="202"/>
      <c r="J291" s="37"/>
      <c r="K291" s="37"/>
      <c r="L291" s="40"/>
      <c r="M291" s="203"/>
      <c r="N291" s="204"/>
      <c r="O291" s="72"/>
      <c r="P291" s="72"/>
      <c r="Q291" s="72"/>
      <c r="R291" s="72"/>
      <c r="S291" s="72"/>
      <c r="T291" s="73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155</v>
      </c>
      <c r="AU291" s="18" t="s">
        <v>83</v>
      </c>
    </row>
    <row r="292" spans="1:65" s="13" customFormat="1" ht="11.25">
      <c r="B292" s="207"/>
      <c r="C292" s="208"/>
      <c r="D292" s="200" t="s">
        <v>157</v>
      </c>
      <c r="E292" s="209" t="s">
        <v>1</v>
      </c>
      <c r="F292" s="210" t="s">
        <v>1853</v>
      </c>
      <c r="G292" s="208"/>
      <c r="H292" s="209" t="s">
        <v>1</v>
      </c>
      <c r="I292" s="211"/>
      <c r="J292" s="208"/>
      <c r="K292" s="208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157</v>
      </c>
      <c r="AU292" s="216" t="s">
        <v>83</v>
      </c>
      <c r="AV292" s="13" t="s">
        <v>81</v>
      </c>
      <c r="AW292" s="13" t="s">
        <v>30</v>
      </c>
      <c r="AX292" s="13" t="s">
        <v>73</v>
      </c>
      <c r="AY292" s="216" t="s">
        <v>146</v>
      </c>
    </row>
    <row r="293" spans="1:65" s="14" customFormat="1" ht="11.25">
      <c r="B293" s="217"/>
      <c r="C293" s="218"/>
      <c r="D293" s="200" t="s">
        <v>157</v>
      </c>
      <c r="E293" s="219" t="s">
        <v>1</v>
      </c>
      <c r="F293" s="220" t="s">
        <v>1854</v>
      </c>
      <c r="G293" s="218"/>
      <c r="H293" s="221">
        <v>9</v>
      </c>
      <c r="I293" s="222"/>
      <c r="J293" s="218"/>
      <c r="K293" s="218"/>
      <c r="L293" s="223"/>
      <c r="M293" s="224"/>
      <c r="N293" s="225"/>
      <c r="O293" s="225"/>
      <c r="P293" s="225"/>
      <c r="Q293" s="225"/>
      <c r="R293" s="225"/>
      <c r="S293" s="225"/>
      <c r="T293" s="226"/>
      <c r="AT293" s="227" t="s">
        <v>157</v>
      </c>
      <c r="AU293" s="227" t="s">
        <v>83</v>
      </c>
      <c r="AV293" s="14" t="s">
        <v>83</v>
      </c>
      <c r="AW293" s="14" t="s">
        <v>30</v>
      </c>
      <c r="AX293" s="14" t="s">
        <v>73</v>
      </c>
      <c r="AY293" s="227" t="s">
        <v>146</v>
      </c>
    </row>
    <row r="294" spans="1:65" s="15" customFormat="1" ht="11.25">
      <c r="B294" s="228"/>
      <c r="C294" s="229"/>
      <c r="D294" s="200" t="s">
        <v>157</v>
      </c>
      <c r="E294" s="230" t="s">
        <v>1</v>
      </c>
      <c r="F294" s="231" t="s">
        <v>160</v>
      </c>
      <c r="G294" s="229"/>
      <c r="H294" s="232">
        <v>9</v>
      </c>
      <c r="I294" s="233"/>
      <c r="J294" s="229"/>
      <c r="K294" s="229"/>
      <c r="L294" s="234"/>
      <c r="M294" s="235"/>
      <c r="N294" s="236"/>
      <c r="O294" s="236"/>
      <c r="P294" s="236"/>
      <c r="Q294" s="236"/>
      <c r="R294" s="236"/>
      <c r="S294" s="236"/>
      <c r="T294" s="237"/>
      <c r="AT294" s="238" t="s">
        <v>157</v>
      </c>
      <c r="AU294" s="238" t="s">
        <v>83</v>
      </c>
      <c r="AV294" s="15" t="s">
        <v>153</v>
      </c>
      <c r="AW294" s="15" t="s">
        <v>30</v>
      </c>
      <c r="AX294" s="15" t="s">
        <v>81</v>
      </c>
      <c r="AY294" s="238" t="s">
        <v>146</v>
      </c>
    </row>
    <row r="295" spans="1:65" s="12" customFormat="1" ht="22.9" customHeight="1">
      <c r="B295" s="171"/>
      <c r="C295" s="172"/>
      <c r="D295" s="173" t="s">
        <v>72</v>
      </c>
      <c r="E295" s="185" t="s">
        <v>257</v>
      </c>
      <c r="F295" s="185" t="s">
        <v>258</v>
      </c>
      <c r="G295" s="172"/>
      <c r="H295" s="172"/>
      <c r="I295" s="175"/>
      <c r="J295" s="186">
        <f>BK295</f>
        <v>0</v>
      </c>
      <c r="K295" s="172"/>
      <c r="L295" s="177"/>
      <c r="M295" s="178"/>
      <c r="N295" s="179"/>
      <c r="O295" s="179"/>
      <c r="P295" s="180">
        <f>SUM(P296:P315)</f>
        <v>0</v>
      </c>
      <c r="Q295" s="179"/>
      <c r="R295" s="180">
        <f>SUM(R296:R315)</f>
        <v>0</v>
      </c>
      <c r="S295" s="179"/>
      <c r="T295" s="181">
        <f>SUM(T296:T315)</f>
        <v>0</v>
      </c>
      <c r="AR295" s="182" t="s">
        <v>81</v>
      </c>
      <c r="AT295" s="183" t="s">
        <v>72</v>
      </c>
      <c r="AU295" s="183" t="s">
        <v>81</v>
      </c>
      <c r="AY295" s="182" t="s">
        <v>146</v>
      </c>
      <c r="BK295" s="184">
        <f>SUM(BK296:BK315)</f>
        <v>0</v>
      </c>
    </row>
    <row r="296" spans="1:65" s="2" customFormat="1" ht="16.5" customHeight="1">
      <c r="A296" s="35"/>
      <c r="B296" s="36"/>
      <c r="C296" s="187" t="s">
        <v>286</v>
      </c>
      <c r="D296" s="187" t="s">
        <v>148</v>
      </c>
      <c r="E296" s="188" t="s">
        <v>271</v>
      </c>
      <c r="F296" s="189" t="s">
        <v>272</v>
      </c>
      <c r="G296" s="190" t="s">
        <v>164</v>
      </c>
      <c r="H296" s="191">
        <v>44.593000000000004</v>
      </c>
      <c r="I296" s="192"/>
      <c r="J296" s="193">
        <f>ROUND(I296*H296,2)</f>
        <v>0</v>
      </c>
      <c r="K296" s="189" t="s">
        <v>152</v>
      </c>
      <c r="L296" s="40"/>
      <c r="M296" s="194" t="s">
        <v>1</v>
      </c>
      <c r="N296" s="195" t="s">
        <v>38</v>
      </c>
      <c r="O296" s="72"/>
      <c r="P296" s="196">
        <f>O296*H296</f>
        <v>0</v>
      </c>
      <c r="Q296" s="196">
        <v>0</v>
      </c>
      <c r="R296" s="196">
        <f>Q296*H296</f>
        <v>0</v>
      </c>
      <c r="S296" s="196">
        <v>0</v>
      </c>
      <c r="T296" s="19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98" t="s">
        <v>153</v>
      </c>
      <c r="AT296" s="198" t="s">
        <v>148</v>
      </c>
      <c r="AU296" s="198" t="s">
        <v>83</v>
      </c>
      <c r="AY296" s="18" t="s">
        <v>146</v>
      </c>
      <c r="BE296" s="199">
        <f>IF(N296="základní",J296,0)</f>
        <v>0</v>
      </c>
      <c r="BF296" s="199">
        <f>IF(N296="snížená",J296,0)</f>
        <v>0</v>
      </c>
      <c r="BG296" s="199">
        <f>IF(N296="zákl. přenesená",J296,0)</f>
        <v>0</v>
      </c>
      <c r="BH296" s="199">
        <f>IF(N296="sníž. přenesená",J296,0)</f>
        <v>0</v>
      </c>
      <c r="BI296" s="199">
        <f>IF(N296="nulová",J296,0)</f>
        <v>0</v>
      </c>
      <c r="BJ296" s="18" t="s">
        <v>81</v>
      </c>
      <c r="BK296" s="199">
        <f>ROUND(I296*H296,2)</f>
        <v>0</v>
      </c>
      <c r="BL296" s="18" t="s">
        <v>153</v>
      </c>
      <c r="BM296" s="198" t="s">
        <v>383</v>
      </c>
    </row>
    <row r="297" spans="1:65" s="2" customFormat="1" ht="11.25">
      <c r="A297" s="35"/>
      <c r="B297" s="36"/>
      <c r="C297" s="37"/>
      <c r="D297" s="200" t="s">
        <v>154</v>
      </c>
      <c r="E297" s="37"/>
      <c r="F297" s="201" t="s">
        <v>272</v>
      </c>
      <c r="G297" s="37"/>
      <c r="H297" s="37"/>
      <c r="I297" s="202"/>
      <c r="J297" s="37"/>
      <c r="K297" s="37"/>
      <c r="L297" s="40"/>
      <c r="M297" s="203"/>
      <c r="N297" s="204"/>
      <c r="O297" s="72"/>
      <c r="P297" s="72"/>
      <c r="Q297" s="72"/>
      <c r="R297" s="72"/>
      <c r="S297" s="72"/>
      <c r="T297" s="73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154</v>
      </c>
      <c r="AU297" s="18" t="s">
        <v>83</v>
      </c>
    </row>
    <row r="298" spans="1:65" s="2" customFormat="1" ht="11.25">
      <c r="A298" s="35"/>
      <c r="B298" s="36"/>
      <c r="C298" s="37"/>
      <c r="D298" s="205" t="s">
        <v>155</v>
      </c>
      <c r="E298" s="37"/>
      <c r="F298" s="206" t="s">
        <v>274</v>
      </c>
      <c r="G298" s="37"/>
      <c r="H298" s="37"/>
      <c r="I298" s="202"/>
      <c r="J298" s="37"/>
      <c r="K298" s="37"/>
      <c r="L298" s="40"/>
      <c r="M298" s="203"/>
      <c r="N298" s="204"/>
      <c r="O298" s="72"/>
      <c r="P298" s="72"/>
      <c r="Q298" s="72"/>
      <c r="R298" s="72"/>
      <c r="S298" s="72"/>
      <c r="T298" s="73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155</v>
      </c>
      <c r="AU298" s="18" t="s">
        <v>83</v>
      </c>
    </row>
    <row r="299" spans="1:65" s="2" customFormat="1" ht="33" customHeight="1">
      <c r="A299" s="35"/>
      <c r="B299" s="36"/>
      <c r="C299" s="187" t="s">
        <v>324</v>
      </c>
      <c r="D299" s="187" t="s">
        <v>148</v>
      </c>
      <c r="E299" s="188" t="s">
        <v>1855</v>
      </c>
      <c r="F299" s="189" t="s">
        <v>1856</v>
      </c>
      <c r="G299" s="190" t="s">
        <v>164</v>
      </c>
      <c r="H299" s="191">
        <v>44.593000000000004</v>
      </c>
      <c r="I299" s="192"/>
      <c r="J299" s="193">
        <f>ROUND(I299*H299,2)</f>
        <v>0</v>
      </c>
      <c r="K299" s="189" t="s">
        <v>152</v>
      </c>
      <c r="L299" s="40"/>
      <c r="M299" s="194" t="s">
        <v>1</v>
      </c>
      <c r="N299" s="195" t="s">
        <v>38</v>
      </c>
      <c r="O299" s="72"/>
      <c r="P299" s="196">
        <f>O299*H299</f>
        <v>0</v>
      </c>
      <c r="Q299" s="196">
        <v>0</v>
      </c>
      <c r="R299" s="196">
        <f>Q299*H299</f>
        <v>0</v>
      </c>
      <c r="S299" s="196">
        <v>0</v>
      </c>
      <c r="T299" s="19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98" t="s">
        <v>153</v>
      </c>
      <c r="AT299" s="198" t="s">
        <v>148</v>
      </c>
      <c r="AU299" s="198" t="s">
        <v>83</v>
      </c>
      <c r="AY299" s="18" t="s">
        <v>146</v>
      </c>
      <c r="BE299" s="199">
        <f>IF(N299="základní",J299,0)</f>
        <v>0</v>
      </c>
      <c r="BF299" s="199">
        <f>IF(N299="snížená",J299,0)</f>
        <v>0</v>
      </c>
      <c r="BG299" s="199">
        <f>IF(N299="zákl. přenesená",J299,0)</f>
        <v>0</v>
      </c>
      <c r="BH299" s="199">
        <f>IF(N299="sníž. přenesená",J299,0)</f>
        <v>0</v>
      </c>
      <c r="BI299" s="199">
        <f>IF(N299="nulová",J299,0)</f>
        <v>0</v>
      </c>
      <c r="BJ299" s="18" t="s">
        <v>81</v>
      </c>
      <c r="BK299" s="199">
        <f>ROUND(I299*H299,2)</f>
        <v>0</v>
      </c>
      <c r="BL299" s="18" t="s">
        <v>153</v>
      </c>
      <c r="BM299" s="198" t="s">
        <v>387</v>
      </c>
    </row>
    <row r="300" spans="1:65" s="2" customFormat="1" ht="19.5">
      <c r="A300" s="35"/>
      <c r="B300" s="36"/>
      <c r="C300" s="37"/>
      <c r="D300" s="200" t="s">
        <v>154</v>
      </c>
      <c r="E300" s="37"/>
      <c r="F300" s="201" t="s">
        <v>1856</v>
      </c>
      <c r="G300" s="37"/>
      <c r="H300" s="37"/>
      <c r="I300" s="202"/>
      <c r="J300" s="37"/>
      <c r="K300" s="37"/>
      <c r="L300" s="40"/>
      <c r="M300" s="203"/>
      <c r="N300" s="204"/>
      <c r="O300" s="72"/>
      <c r="P300" s="72"/>
      <c r="Q300" s="72"/>
      <c r="R300" s="72"/>
      <c r="S300" s="72"/>
      <c r="T300" s="73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154</v>
      </c>
      <c r="AU300" s="18" t="s">
        <v>83</v>
      </c>
    </row>
    <row r="301" spans="1:65" s="2" customFormat="1" ht="11.25">
      <c r="A301" s="35"/>
      <c r="B301" s="36"/>
      <c r="C301" s="37"/>
      <c r="D301" s="205" t="s">
        <v>155</v>
      </c>
      <c r="E301" s="37"/>
      <c r="F301" s="206" t="s">
        <v>1857</v>
      </c>
      <c r="G301" s="37"/>
      <c r="H301" s="37"/>
      <c r="I301" s="202"/>
      <c r="J301" s="37"/>
      <c r="K301" s="37"/>
      <c r="L301" s="40"/>
      <c r="M301" s="203"/>
      <c r="N301" s="204"/>
      <c r="O301" s="72"/>
      <c r="P301" s="72"/>
      <c r="Q301" s="72"/>
      <c r="R301" s="72"/>
      <c r="S301" s="72"/>
      <c r="T301" s="73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155</v>
      </c>
      <c r="AU301" s="18" t="s">
        <v>83</v>
      </c>
    </row>
    <row r="302" spans="1:65" s="2" customFormat="1" ht="33" customHeight="1">
      <c r="A302" s="35"/>
      <c r="B302" s="36"/>
      <c r="C302" s="187" t="s">
        <v>291</v>
      </c>
      <c r="D302" s="187" t="s">
        <v>148</v>
      </c>
      <c r="E302" s="188" t="s">
        <v>728</v>
      </c>
      <c r="F302" s="189" t="s">
        <v>729</v>
      </c>
      <c r="G302" s="190" t="s">
        <v>164</v>
      </c>
      <c r="H302" s="191">
        <v>44.593000000000004</v>
      </c>
      <c r="I302" s="192"/>
      <c r="J302" s="193">
        <f>ROUND(I302*H302,2)</f>
        <v>0</v>
      </c>
      <c r="K302" s="189" t="s">
        <v>152</v>
      </c>
      <c r="L302" s="40"/>
      <c r="M302" s="194" t="s">
        <v>1</v>
      </c>
      <c r="N302" s="195" t="s">
        <v>38</v>
      </c>
      <c r="O302" s="72"/>
      <c r="P302" s="196">
        <f>O302*H302</f>
        <v>0</v>
      </c>
      <c r="Q302" s="196">
        <v>0</v>
      </c>
      <c r="R302" s="196">
        <f>Q302*H302</f>
        <v>0</v>
      </c>
      <c r="S302" s="196">
        <v>0</v>
      </c>
      <c r="T302" s="19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98" t="s">
        <v>153</v>
      </c>
      <c r="AT302" s="198" t="s">
        <v>148</v>
      </c>
      <c r="AU302" s="198" t="s">
        <v>83</v>
      </c>
      <c r="AY302" s="18" t="s">
        <v>146</v>
      </c>
      <c r="BE302" s="199">
        <f>IF(N302="základní",J302,0)</f>
        <v>0</v>
      </c>
      <c r="BF302" s="199">
        <f>IF(N302="snížená",J302,0)</f>
        <v>0</v>
      </c>
      <c r="BG302" s="199">
        <f>IF(N302="zákl. přenesená",J302,0)</f>
        <v>0</v>
      </c>
      <c r="BH302" s="199">
        <f>IF(N302="sníž. přenesená",J302,0)</f>
        <v>0</v>
      </c>
      <c r="BI302" s="199">
        <f>IF(N302="nulová",J302,0)</f>
        <v>0</v>
      </c>
      <c r="BJ302" s="18" t="s">
        <v>81</v>
      </c>
      <c r="BK302" s="199">
        <f>ROUND(I302*H302,2)</f>
        <v>0</v>
      </c>
      <c r="BL302" s="18" t="s">
        <v>153</v>
      </c>
      <c r="BM302" s="198" t="s">
        <v>393</v>
      </c>
    </row>
    <row r="303" spans="1:65" s="2" customFormat="1" ht="19.5">
      <c r="A303" s="35"/>
      <c r="B303" s="36"/>
      <c r="C303" s="37"/>
      <c r="D303" s="200" t="s">
        <v>154</v>
      </c>
      <c r="E303" s="37"/>
      <c r="F303" s="201" t="s">
        <v>729</v>
      </c>
      <c r="G303" s="37"/>
      <c r="H303" s="37"/>
      <c r="I303" s="202"/>
      <c r="J303" s="37"/>
      <c r="K303" s="37"/>
      <c r="L303" s="40"/>
      <c r="M303" s="203"/>
      <c r="N303" s="204"/>
      <c r="O303" s="72"/>
      <c r="P303" s="72"/>
      <c r="Q303" s="72"/>
      <c r="R303" s="72"/>
      <c r="S303" s="72"/>
      <c r="T303" s="73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154</v>
      </c>
      <c r="AU303" s="18" t="s">
        <v>83</v>
      </c>
    </row>
    <row r="304" spans="1:65" s="2" customFormat="1" ht="11.25">
      <c r="A304" s="35"/>
      <c r="B304" s="36"/>
      <c r="C304" s="37"/>
      <c r="D304" s="205" t="s">
        <v>155</v>
      </c>
      <c r="E304" s="37"/>
      <c r="F304" s="206" t="s">
        <v>731</v>
      </c>
      <c r="G304" s="37"/>
      <c r="H304" s="37"/>
      <c r="I304" s="202"/>
      <c r="J304" s="37"/>
      <c r="K304" s="37"/>
      <c r="L304" s="40"/>
      <c r="M304" s="203"/>
      <c r="N304" s="204"/>
      <c r="O304" s="72"/>
      <c r="P304" s="72"/>
      <c r="Q304" s="72"/>
      <c r="R304" s="72"/>
      <c r="S304" s="72"/>
      <c r="T304" s="73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155</v>
      </c>
      <c r="AU304" s="18" t="s">
        <v>83</v>
      </c>
    </row>
    <row r="305" spans="1:65" s="2" customFormat="1" ht="24.2" customHeight="1">
      <c r="A305" s="35"/>
      <c r="B305" s="36"/>
      <c r="C305" s="187" t="s">
        <v>679</v>
      </c>
      <c r="D305" s="187" t="s">
        <v>148</v>
      </c>
      <c r="E305" s="188" t="s">
        <v>279</v>
      </c>
      <c r="F305" s="189" t="s">
        <v>280</v>
      </c>
      <c r="G305" s="190" t="s">
        <v>164</v>
      </c>
      <c r="H305" s="191">
        <v>44.593000000000004</v>
      </c>
      <c r="I305" s="192"/>
      <c r="J305" s="193">
        <f>ROUND(I305*H305,2)</f>
        <v>0</v>
      </c>
      <c r="K305" s="189" t="s">
        <v>152</v>
      </c>
      <c r="L305" s="40"/>
      <c r="M305" s="194" t="s">
        <v>1</v>
      </c>
      <c r="N305" s="195" t="s">
        <v>38</v>
      </c>
      <c r="O305" s="72"/>
      <c r="P305" s="196">
        <f>O305*H305</f>
        <v>0</v>
      </c>
      <c r="Q305" s="196">
        <v>0</v>
      </c>
      <c r="R305" s="196">
        <f>Q305*H305</f>
        <v>0</v>
      </c>
      <c r="S305" s="196">
        <v>0</v>
      </c>
      <c r="T305" s="19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98" t="s">
        <v>153</v>
      </c>
      <c r="AT305" s="198" t="s">
        <v>148</v>
      </c>
      <c r="AU305" s="198" t="s">
        <v>83</v>
      </c>
      <c r="AY305" s="18" t="s">
        <v>146</v>
      </c>
      <c r="BE305" s="199">
        <f>IF(N305="základní",J305,0)</f>
        <v>0</v>
      </c>
      <c r="BF305" s="199">
        <f>IF(N305="snížená",J305,0)</f>
        <v>0</v>
      </c>
      <c r="BG305" s="199">
        <f>IF(N305="zákl. přenesená",J305,0)</f>
        <v>0</v>
      </c>
      <c r="BH305" s="199">
        <f>IF(N305="sníž. přenesená",J305,0)</f>
        <v>0</v>
      </c>
      <c r="BI305" s="199">
        <f>IF(N305="nulová",J305,0)</f>
        <v>0</v>
      </c>
      <c r="BJ305" s="18" t="s">
        <v>81</v>
      </c>
      <c r="BK305" s="199">
        <f>ROUND(I305*H305,2)</f>
        <v>0</v>
      </c>
      <c r="BL305" s="18" t="s">
        <v>153</v>
      </c>
      <c r="BM305" s="198" t="s">
        <v>680</v>
      </c>
    </row>
    <row r="306" spans="1:65" s="2" customFormat="1" ht="19.5">
      <c r="A306" s="35"/>
      <c r="B306" s="36"/>
      <c r="C306" s="37"/>
      <c r="D306" s="200" t="s">
        <v>154</v>
      </c>
      <c r="E306" s="37"/>
      <c r="F306" s="201" t="s">
        <v>280</v>
      </c>
      <c r="G306" s="37"/>
      <c r="H306" s="37"/>
      <c r="I306" s="202"/>
      <c r="J306" s="37"/>
      <c r="K306" s="37"/>
      <c r="L306" s="40"/>
      <c r="M306" s="203"/>
      <c r="N306" s="204"/>
      <c r="O306" s="72"/>
      <c r="P306" s="72"/>
      <c r="Q306" s="72"/>
      <c r="R306" s="72"/>
      <c r="S306" s="72"/>
      <c r="T306" s="73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154</v>
      </c>
      <c r="AU306" s="18" t="s">
        <v>83</v>
      </c>
    </row>
    <row r="307" spans="1:65" s="2" customFormat="1" ht="11.25">
      <c r="A307" s="35"/>
      <c r="B307" s="36"/>
      <c r="C307" s="37"/>
      <c r="D307" s="205" t="s">
        <v>155</v>
      </c>
      <c r="E307" s="37"/>
      <c r="F307" s="206" t="s">
        <v>282</v>
      </c>
      <c r="G307" s="37"/>
      <c r="H307" s="37"/>
      <c r="I307" s="202"/>
      <c r="J307" s="37"/>
      <c r="K307" s="37"/>
      <c r="L307" s="40"/>
      <c r="M307" s="203"/>
      <c r="N307" s="204"/>
      <c r="O307" s="72"/>
      <c r="P307" s="72"/>
      <c r="Q307" s="72"/>
      <c r="R307" s="72"/>
      <c r="S307" s="72"/>
      <c r="T307" s="73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155</v>
      </c>
      <c r="AU307" s="18" t="s">
        <v>83</v>
      </c>
    </row>
    <row r="308" spans="1:65" s="2" customFormat="1" ht="24.2" customHeight="1">
      <c r="A308" s="35"/>
      <c r="B308" s="36"/>
      <c r="C308" s="187" t="s">
        <v>296</v>
      </c>
      <c r="D308" s="187" t="s">
        <v>148</v>
      </c>
      <c r="E308" s="188" t="s">
        <v>284</v>
      </c>
      <c r="F308" s="189" t="s">
        <v>285</v>
      </c>
      <c r="G308" s="190" t="s">
        <v>164</v>
      </c>
      <c r="H308" s="191">
        <v>847.26700000000005</v>
      </c>
      <c r="I308" s="192"/>
      <c r="J308" s="193">
        <f>ROUND(I308*H308,2)</f>
        <v>0</v>
      </c>
      <c r="K308" s="189" t="s">
        <v>152</v>
      </c>
      <c r="L308" s="40"/>
      <c r="M308" s="194" t="s">
        <v>1</v>
      </c>
      <c r="N308" s="195" t="s">
        <v>38</v>
      </c>
      <c r="O308" s="72"/>
      <c r="P308" s="196">
        <f>O308*H308</f>
        <v>0</v>
      </c>
      <c r="Q308" s="196">
        <v>0</v>
      </c>
      <c r="R308" s="196">
        <f>Q308*H308</f>
        <v>0</v>
      </c>
      <c r="S308" s="196">
        <v>0</v>
      </c>
      <c r="T308" s="19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98" t="s">
        <v>153</v>
      </c>
      <c r="AT308" s="198" t="s">
        <v>148</v>
      </c>
      <c r="AU308" s="198" t="s">
        <v>83</v>
      </c>
      <c r="AY308" s="18" t="s">
        <v>146</v>
      </c>
      <c r="BE308" s="199">
        <f>IF(N308="základní",J308,0)</f>
        <v>0</v>
      </c>
      <c r="BF308" s="199">
        <f>IF(N308="snížená",J308,0)</f>
        <v>0</v>
      </c>
      <c r="BG308" s="199">
        <f>IF(N308="zákl. přenesená",J308,0)</f>
        <v>0</v>
      </c>
      <c r="BH308" s="199">
        <f>IF(N308="sníž. přenesená",J308,0)</f>
        <v>0</v>
      </c>
      <c r="BI308" s="199">
        <f>IF(N308="nulová",J308,0)</f>
        <v>0</v>
      </c>
      <c r="BJ308" s="18" t="s">
        <v>81</v>
      </c>
      <c r="BK308" s="199">
        <f>ROUND(I308*H308,2)</f>
        <v>0</v>
      </c>
      <c r="BL308" s="18" t="s">
        <v>153</v>
      </c>
      <c r="BM308" s="198" t="s">
        <v>683</v>
      </c>
    </row>
    <row r="309" spans="1:65" s="2" customFormat="1" ht="19.5">
      <c r="A309" s="35"/>
      <c r="B309" s="36"/>
      <c r="C309" s="37"/>
      <c r="D309" s="200" t="s">
        <v>154</v>
      </c>
      <c r="E309" s="37"/>
      <c r="F309" s="201" t="s">
        <v>285</v>
      </c>
      <c r="G309" s="37"/>
      <c r="H309" s="37"/>
      <c r="I309" s="202"/>
      <c r="J309" s="37"/>
      <c r="K309" s="37"/>
      <c r="L309" s="40"/>
      <c r="M309" s="203"/>
      <c r="N309" s="204"/>
      <c r="O309" s="72"/>
      <c r="P309" s="72"/>
      <c r="Q309" s="72"/>
      <c r="R309" s="72"/>
      <c r="S309" s="72"/>
      <c r="T309" s="73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154</v>
      </c>
      <c r="AU309" s="18" t="s">
        <v>83</v>
      </c>
    </row>
    <row r="310" spans="1:65" s="2" customFormat="1" ht="11.25">
      <c r="A310" s="35"/>
      <c r="B310" s="36"/>
      <c r="C310" s="37"/>
      <c r="D310" s="205" t="s">
        <v>155</v>
      </c>
      <c r="E310" s="37"/>
      <c r="F310" s="206" t="s">
        <v>287</v>
      </c>
      <c r="G310" s="37"/>
      <c r="H310" s="37"/>
      <c r="I310" s="202"/>
      <c r="J310" s="37"/>
      <c r="K310" s="37"/>
      <c r="L310" s="40"/>
      <c r="M310" s="203"/>
      <c r="N310" s="204"/>
      <c r="O310" s="72"/>
      <c r="P310" s="72"/>
      <c r="Q310" s="72"/>
      <c r="R310" s="72"/>
      <c r="S310" s="72"/>
      <c r="T310" s="73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155</v>
      </c>
      <c r="AU310" s="18" t="s">
        <v>83</v>
      </c>
    </row>
    <row r="311" spans="1:65" s="14" customFormat="1" ht="11.25">
      <c r="B311" s="217"/>
      <c r="C311" s="218"/>
      <c r="D311" s="200" t="s">
        <v>157</v>
      </c>
      <c r="E311" s="219" t="s">
        <v>1</v>
      </c>
      <c r="F311" s="220" t="s">
        <v>1858</v>
      </c>
      <c r="G311" s="218"/>
      <c r="H311" s="221">
        <v>847.26700000000005</v>
      </c>
      <c r="I311" s="222"/>
      <c r="J311" s="218"/>
      <c r="K311" s="218"/>
      <c r="L311" s="223"/>
      <c r="M311" s="224"/>
      <c r="N311" s="225"/>
      <c r="O311" s="225"/>
      <c r="P311" s="225"/>
      <c r="Q311" s="225"/>
      <c r="R311" s="225"/>
      <c r="S311" s="225"/>
      <c r="T311" s="226"/>
      <c r="AT311" s="227" t="s">
        <v>157</v>
      </c>
      <c r="AU311" s="227" t="s">
        <v>83</v>
      </c>
      <c r="AV311" s="14" t="s">
        <v>83</v>
      </c>
      <c r="AW311" s="14" t="s">
        <v>30</v>
      </c>
      <c r="AX311" s="14" t="s">
        <v>73</v>
      </c>
      <c r="AY311" s="227" t="s">
        <v>146</v>
      </c>
    </row>
    <row r="312" spans="1:65" s="15" customFormat="1" ht="11.25">
      <c r="B312" s="228"/>
      <c r="C312" s="229"/>
      <c r="D312" s="200" t="s">
        <v>157</v>
      </c>
      <c r="E312" s="230" t="s">
        <v>1</v>
      </c>
      <c r="F312" s="231" t="s">
        <v>160</v>
      </c>
      <c r="G312" s="229"/>
      <c r="H312" s="232">
        <v>847.26700000000005</v>
      </c>
      <c r="I312" s="233"/>
      <c r="J312" s="229"/>
      <c r="K312" s="229"/>
      <c r="L312" s="234"/>
      <c r="M312" s="235"/>
      <c r="N312" s="236"/>
      <c r="O312" s="236"/>
      <c r="P312" s="236"/>
      <c r="Q312" s="236"/>
      <c r="R312" s="236"/>
      <c r="S312" s="236"/>
      <c r="T312" s="237"/>
      <c r="AT312" s="238" t="s">
        <v>157</v>
      </c>
      <c r="AU312" s="238" t="s">
        <v>83</v>
      </c>
      <c r="AV312" s="15" t="s">
        <v>153</v>
      </c>
      <c r="AW312" s="15" t="s">
        <v>30</v>
      </c>
      <c r="AX312" s="15" t="s">
        <v>81</v>
      </c>
      <c r="AY312" s="238" t="s">
        <v>146</v>
      </c>
    </row>
    <row r="313" spans="1:65" s="2" customFormat="1" ht="33" customHeight="1">
      <c r="A313" s="35"/>
      <c r="B313" s="36"/>
      <c r="C313" s="187" t="s">
        <v>686</v>
      </c>
      <c r="D313" s="187" t="s">
        <v>148</v>
      </c>
      <c r="E313" s="188" t="s">
        <v>294</v>
      </c>
      <c r="F313" s="189" t="s">
        <v>295</v>
      </c>
      <c r="G313" s="190" t="s">
        <v>164</v>
      </c>
      <c r="H313" s="191">
        <v>44.593000000000004</v>
      </c>
      <c r="I313" s="192"/>
      <c r="J313" s="193">
        <f>ROUND(I313*H313,2)</f>
        <v>0</v>
      </c>
      <c r="K313" s="189" t="s">
        <v>152</v>
      </c>
      <c r="L313" s="40"/>
      <c r="M313" s="194" t="s">
        <v>1</v>
      </c>
      <c r="N313" s="195" t="s">
        <v>38</v>
      </c>
      <c r="O313" s="72"/>
      <c r="P313" s="196">
        <f>O313*H313</f>
        <v>0</v>
      </c>
      <c r="Q313" s="196">
        <v>0</v>
      </c>
      <c r="R313" s="196">
        <f>Q313*H313</f>
        <v>0</v>
      </c>
      <c r="S313" s="196">
        <v>0</v>
      </c>
      <c r="T313" s="19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8" t="s">
        <v>153</v>
      </c>
      <c r="AT313" s="198" t="s">
        <v>148</v>
      </c>
      <c r="AU313" s="198" t="s">
        <v>83</v>
      </c>
      <c r="AY313" s="18" t="s">
        <v>146</v>
      </c>
      <c r="BE313" s="199">
        <f>IF(N313="základní",J313,0)</f>
        <v>0</v>
      </c>
      <c r="BF313" s="199">
        <f>IF(N313="snížená",J313,0)</f>
        <v>0</v>
      </c>
      <c r="BG313" s="199">
        <f>IF(N313="zákl. přenesená",J313,0)</f>
        <v>0</v>
      </c>
      <c r="BH313" s="199">
        <f>IF(N313="sníž. přenesená",J313,0)</f>
        <v>0</v>
      </c>
      <c r="BI313" s="199">
        <f>IF(N313="nulová",J313,0)</f>
        <v>0</v>
      </c>
      <c r="BJ313" s="18" t="s">
        <v>81</v>
      </c>
      <c r="BK313" s="199">
        <f>ROUND(I313*H313,2)</f>
        <v>0</v>
      </c>
      <c r="BL313" s="18" t="s">
        <v>153</v>
      </c>
      <c r="BM313" s="198" t="s">
        <v>689</v>
      </c>
    </row>
    <row r="314" spans="1:65" s="2" customFormat="1" ht="19.5">
      <c r="A314" s="35"/>
      <c r="B314" s="36"/>
      <c r="C314" s="37"/>
      <c r="D314" s="200" t="s">
        <v>154</v>
      </c>
      <c r="E314" s="37"/>
      <c r="F314" s="201" t="s">
        <v>295</v>
      </c>
      <c r="G314" s="37"/>
      <c r="H314" s="37"/>
      <c r="I314" s="202"/>
      <c r="J314" s="37"/>
      <c r="K314" s="37"/>
      <c r="L314" s="40"/>
      <c r="M314" s="203"/>
      <c r="N314" s="204"/>
      <c r="O314" s="72"/>
      <c r="P314" s="72"/>
      <c r="Q314" s="72"/>
      <c r="R314" s="72"/>
      <c r="S314" s="72"/>
      <c r="T314" s="73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154</v>
      </c>
      <c r="AU314" s="18" t="s">
        <v>83</v>
      </c>
    </row>
    <row r="315" spans="1:65" s="2" customFormat="1" ht="11.25">
      <c r="A315" s="35"/>
      <c r="B315" s="36"/>
      <c r="C315" s="37"/>
      <c r="D315" s="205" t="s">
        <v>155</v>
      </c>
      <c r="E315" s="37"/>
      <c r="F315" s="206" t="s">
        <v>297</v>
      </c>
      <c r="G315" s="37"/>
      <c r="H315" s="37"/>
      <c r="I315" s="202"/>
      <c r="J315" s="37"/>
      <c r="K315" s="37"/>
      <c r="L315" s="40"/>
      <c r="M315" s="203"/>
      <c r="N315" s="204"/>
      <c r="O315" s="72"/>
      <c r="P315" s="72"/>
      <c r="Q315" s="72"/>
      <c r="R315" s="72"/>
      <c r="S315" s="72"/>
      <c r="T315" s="73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155</v>
      </c>
      <c r="AU315" s="18" t="s">
        <v>83</v>
      </c>
    </row>
    <row r="316" spans="1:65" s="12" customFormat="1" ht="22.9" customHeight="1">
      <c r="B316" s="171"/>
      <c r="C316" s="172"/>
      <c r="D316" s="173" t="s">
        <v>72</v>
      </c>
      <c r="E316" s="185" t="s">
        <v>452</v>
      </c>
      <c r="F316" s="185" t="s">
        <v>453</v>
      </c>
      <c r="G316" s="172"/>
      <c r="H316" s="172"/>
      <c r="I316" s="175"/>
      <c r="J316" s="186">
        <f>BK316</f>
        <v>0</v>
      </c>
      <c r="K316" s="172"/>
      <c r="L316" s="177"/>
      <c r="M316" s="178"/>
      <c r="N316" s="179"/>
      <c r="O316" s="179"/>
      <c r="P316" s="180">
        <f>SUM(P317:P319)</f>
        <v>0</v>
      </c>
      <c r="Q316" s="179"/>
      <c r="R316" s="180">
        <f>SUM(R317:R319)</f>
        <v>0</v>
      </c>
      <c r="S316" s="179"/>
      <c r="T316" s="181">
        <f>SUM(T317:T319)</f>
        <v>0</v>
      </c>
      <c r="AR316" s="182" t="s">
        <v>81</v>
      </c>
      <c r="AT316" s="183" t="s">
        <v>72</v>
      </c>
      <c r="AU316" s="183" t="s">
        <v>81</v>
      </c>
      <c r="AY316" s="182" t="s">
        <v>146</v>
      </c>
      <c r="BK316" s="184">
        <f>SUM(BK317:BK319)</f>
        <v>0</v>
      </c>
    </row>
    <row r="317" spans="1:65" s="2" customFormat="1" ht="16.5" customHeight="1">
      <c r="A317" s="35"/>
      <c r="B317" s="36"/>
      <c r="C317" s="187" t="s">
        <v>304</v>
      </c>
      <c r="D317" s="187" t="s">
        <v>148</v>
      </c>
      <c r="E317" s="188" t="s">
        <v>1859</v>
      </c>
      <c r="F317" s="189" t="s">
        <v>1860</v>
      </c>
      <c r="G317" s="190" t="s">
        <v>164</v>
      </c>
      <c r="H317" s="191">
        <v>94.781000000000006</v>
      </c>
      <c r="I317" s="192"/>
      <c r="J317" s="193">
        <f>ROUND(I317*H317,2)</f>
        <v>0</v>
      </c>
      <c r="K317" s="189" t="s">
        <v>152</v>
      </c>
      <c r="L317" s="40"/>
      <c r="M317" s="194" t="s">
        <v>1</v>
      </c>
      <c r="N317" s="195" t="s">
        <v>38</v>
      </c>
      <c r="O317" s="72"/>
      <c r="P317" s="196">
        <f>O317*H317</f>
        <v>0</v>
      </c>
      <c r="Q317" s="196">
        <v>0</v>
      </c>
      <c r="R317" s="196">
        <f>Q317*H317</f>
        <v>0</v>
      </c>
      <c r="S317" s="196">
        <v>0</v>
      </c>
      <c r="T317" s="19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98" t="s">
        <v>153</v>
      </c>
      <c r="AT317" s="198" t="s">
        <v>148</v>
      </c>
      <c r="AU317" s="198" t="s">
        <v>83</v>
      </c>
      <c r="AY317" s="18" t="s">
        <v>146</v>
      </c>
      <c r="BE317" s="199">
        <f>IF(N317="základní",J317,0)</f>
        <v>0</v>
      </c>
      <c r="BF317" s="199">
        <f>IF(N317="snížená",J317,0)</f>
        <v>0</v>
      </c>
      <c r="BG317" s="199">
        <f>IF(N317="zákl. přenesená",J317,0)</f>
        <v>0</v>
      </c>
      <c r="BH317" s="199">
        <f>IF(N317="sníž. přenesená",J317,0)</f>
        <v>0</v>
      </c>
      <c r="BI317" s="199">
        <f>IF(N317="nulová",J317,0)</f>
        <v>0</v>
      </c>
      <c r="BJ317" s="18" t="s">
        <v>81</v>
      </c>
      <c r="BK317" s="199">
        <f>ROUND(I317*H317,2)</f>
        <v>0</v>
      </c>
      <c r="BL317" s="18" t="s">
        <v>153</v>
      </c>
      <c r="BM317" s="198" t="s">
        <v>696</v>
      </c>
    </row>
    <row r="318" spans="1:65" s="2" customFormat="1" ht="11.25">
      <c r="A318" s="35"/>
      <c r="B318" s="36"/>
      <c r="C318" s="37"/>
      <c r="D318" s="200" t="s">
        <v>154</v>
      </c>
      <c r="E318" s="37"/>
      <c r="F318" s="201" t="s">
        <v>1860</v>
      </c>
      <c r="G318" s="37"/>
      <c r="H318" s="37"/>
      <c r="I318" s="202"/>
      <c r="J318" s="37"/>
      <c r="K318" s="37"/>
      <c r="L318" s="40"/>
      <c r="M318" s="203"/>
      <c r="N318" s="204"/>
      <c r="O318" s="72"/>
      <c r="P318" s="72"/>
      <c r="Q318" s="72"/>
      <c r="R318" s="72"/>
      <c r="S318" s="72"/>
      <c r="T318" s="73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154</v>
      </c>
      <c r="AU318" s="18" t="s">
        <v>83</v>
      </c>
    </row>
    <row r="319" spans="1:65" s="2" customFormat="1" ht="11.25">
      <c r="A319" s="35"/>
      <c r="B319" s="36"/>
      <c r="C319" s="37"/>
      <c r="D319" s="205" t="s">
        <v>155</v>
      </c>
      <c r="E319" s="37"/>
      <c r="F319" s="206" t="s">
        <v>1861</v>
      </c>
      <c r="G319" s="37"/>
      <c r="H319" s="37"/>
      <c r="I319" s="202"/>
      <c r="J319" s="37"/>
      <c r="K319" s="37"/>
      <c r="L319" s="40"/>
      <c r="M319" s="203"/>
      <c r="N319" s="204"/>
      <c r="O319" s="72"/>
      <c r="P319" s="72"/>
      <c r="Q319" s="72"/>
      <c r="R319" s="72"/>
      <c r="S319" s="72"/>
      <c r="T319" s="73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155</v>
      </c>
      <c r="AU319" s="18" t="s">
        <v>83</v>
      </c>
    </row>
    <row r="320" spans="1:65" s="12" customFormat="1" ht="25.9" customHeight="1">
      <c r="B320" s="171"/>
      <c r="C320" s="172"/>
      <c r="D320" s="173" t="s">
        <v>72</v>
      </c>
      <c r="E320" s="174" t="s">
        <v>298</v>
      </c>
      <c r="F320" s="174" t="s">
        <v>299</v>
      </c>
      <c r="G320" s="172"/>
      <c r="H320" s="172"/>
      <c r="I320" s="175"/>
      <c r="J320" s="176">
        <f>BK320</f>
        <v>0</v>
      </c>
      <c r="K320" s="172"/>
      <c r="L320" s="177"/>
      <c r="M320" s="178"/>
      <c r="N320" s="179"/>
      <c r="O320" s="179"/>
      <c r="P320" s="180">
        <f>P321+P328+P357+P456+P482+P541+P547+P576</f>
        <v>0</v>
      </c>
      <c r="Q320" s="179"/>
      <c r="R320" s="180">
        <f>R321+R328+R357+R456+R482+R541+R547+R576</f>
        <v>0</v>
      </c>
      <c r="S320" s="179"/>
      <c r="T320" s="181">
        <f>T321+T328+T357+T456+T482+T541+T547+T576</f>
        <v>0</v>
      </c>
      <c r="AR320" s="182" t="s">
        <v>83</v>
      </c>
      <c r="AT320" s="183" t="s">
        <v>72</v>
      </c>
      <c r="AU320" s="183" t="s">
        <v>73</v>
      </c>
      <c r="AY320" s="182" t="s">
        <v>146</v>
      </c>
      <c r="BK320" s="184">
        <f>BK321+BK328+BK357+BK456+BK482+BK541+BK547+BK576</f>
        <v>0</v>
      </c>
    </row>
    <row r="321" spans="1:65" s="12" customFormat="1" ht="22.9" customHeight="1">
      <c r="B321" s="171"/>
      <c r="C321" s="172"/>
      <c r="D321" s="173" t="s">
        <v>72</v>
      </c>
      <c r="E321" s="185" t="s">
        <v>300</v>
      </c>
      <c r="F321" s="185" t="s">
        <v>301</v>
      </c>
      <c r="G321" s="172"/>
      <c r="H321" s="172"/>
      <c r="I321" s="175"/>
      <c r="J321" s="186">
        <f>BK321</f>
        <v>0</v>
      </c>
      <c r="K321" s="172"/>
      <c r="L321" s="177"/>
      <c r="M321" s="178"/>
      <c r="N321" s="179"/>
      <c r="O321" s="179"/>
      <c r="P321" s="180">
        <f>SUM(P322:P327)</f>
        <v>0</v>
      </c>
      <c r="Q321" s="179"/>
      <c r="R321" s="180">
        <f>SUM(R322:R327)</f>
        <v>0</v>
      </c>
      <c r="S321" s="179"/>
      <c r="T321" s="181">
        <f>SUM(T322:T327)</f>
        <v>0</v>
      </c>
      <c r="AR321" s="182" t="s">
        <v>83</v>
      </c>
      <c r="AT321" s="183" t="s">
        <v>72</v>
      </c>
      <c r="AU321" s="183" t="s">
        <v>81</v>
      </c>
      <c r="AY321" s="182" t="s">
        <v>146</v>
      </c>
      <c r="BK321" s="184">
        <f>SUM(BK322:BK327)</f>
        <v>0</v>
      </c>
    </row>
    <row r="322" spans="1:65" s="2" customFormat="1" ht="24.2" customHeight="1">
      <c r="A322" s="35"/>
      <c r="B322" s="36"/>
      <c r="C322" s="187" t="s">
        <v>698</v>
      </c>
      <c r="D322" s="187" t="s">
        <v>148</v>
      </c>
      <c r="E322" s="188" t="s">
        <v>1862</v>
      </c>
      <c r="F322" s="189" t="s">
        <v>1863</v>
      </c>
      <c r="G322" s="190" t="s">
        <v>170</v>
      </c>
      <c r="H322" s="191">
        <v>106.4</v>
      </c>
      <c r="I322" s="192"/>
      <c r="J322" s="193">
        <f>ROUND(I322*H322,2)</f>
        <v>0</v>
      </c>
      <c r="K322" s="189" t="s">
        <v>152</v>
      </c>
      <c r="L322" s="40"/>
      <c r="M322" s="194" t="s">
        <v>1</v>
      </c>
      <c r="N322" s="195" t="s">
        <v>38</v>
      </c>
      <c r="O322" s="72"/>
      <c r="P322" s="196">
        <f>O322*H322</f>
        <v>0</v>
      </c>
      <c r="Q322" s="196">
        <v>0</v>
      </c>
      <c r="R322" s="196">
        <f>Q322*H322</f>
        <v>0</v>
      </c>
      <c r="S322" s="196">
        <v>0</v>
      </c>
      <c r="T322" s="197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8" t="s">
        <v>199</v>
      </c>
      <c r="AT322" s="198" t="s">
        <v>148</v>
      </c>
      <c r="AU322" s="198" t="s">
        <v>83</v>
      </c>
      <c r="AY322" s="18" t="s">
        <v>146</v>
      </c>
      <c r="BE322" s="199">
        <f>IF(N322="základní",J322,0)</f>
        <v>0</v>
      </c>
      <c r="BF322" s="199">
        <f>IF(N322="snížená",J322,0)</f>
        <v>0</v>
      </c>
      <c r="BG322" s="199">
        <f>IF(N322="zákl. přenesená",J322,0)</f>
        <v>0</v>
      </c>
      <c r="BH322" s="199">
        <f>IF(N322="sníž. přenesená",J322,0)</f>
        <v>0</v>
      </c>
      <c r="BI322" s="199">
        <f>IF(N322="nulová",J322,0)</f>
        <v>0</v>
      </c>
      <c r="BJ322" s="18" t="s">
        <v>81</v>
      </c>
      <c r="BK322" s="199">
        <f>ROUND(I322*H322,2)</f>
        <v>0</v>
      </c>
      <c r="BL322" s="18" t="s">
        <v>199</v>
      </c>
      <c r="BM322" s="198" t="s">
        <v>701</v>
      </c>
    </row>
    <row r="323" spans="1:65" s="2" customFormat="1" ht="19.5">
      <c r="A323" s="35"/>
      <c r="B323" s="36"/>
      <c r="C323" s="37"/>
      <c r="D323" s="200" t="s">
        <v>154</v>
      </c>
      <c r="E323" s="37"/>
      <c r="F323" s="201" t="s">
        <v>1863</v>
      </c>
      <c r="G323" s="37"/>
      <c r="H323" s="37"/>
      <c r="I323" s="202"/>
      <c r="J323" s="37"/>
      <c r="K323" s="37"/>
      <c r="L323" s="40"/>
      <c r="M323" s="203"/>
      <c r="N323" s="204"/>
      <c r="O323" s="72"/>
      <c r="P323" s="72"/>
      <c r="Q323" s="72"/>
      <c r="R323" s="72"/>
      <c r="S323" s="72"/>
      <c r="T323" s="73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154</v>
      </c>
      <c r="AU323" s="18" t="s">
        <v>83</v>
      </c>
    </row>
    <row r="324" spans="1:65" s="2" customFormat="1" ht="11.25">
      <c r="A324" s="35"/>
      <c r="B324" s="36"/>
      <c r="C324" s="37"/>
      <c r="D324" s="205" t="s">
        <v>155</v>
      </c>
      <c r="E324" s="37"/>
      <c r="F324" s="206" t="s">
        <v>1864</v>
      </c>
      <c r="G324" s="37"/>
      <c r="H324" s="37"/>
      <c r="I324" s="202"/>
      <c r="J324" s="37"/>
      <c r="K324" s="37"/>
      <c r="L324" s="40"/>
      <c r="M324" s="203"/>
      <c r="N324" s="204"/>
      <c r="O324" s="72"/>
      <c r="P324" s="72"/>
      <c r="Q324" s="72"/>
      <c r="R324" s="72"/>
      <c r="S324" s="72"/>
      <c r="T324" s="73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155</v>
      </c>
      <c r="AU324" s="18" t="s">
        <v>83</v>
      </c>
    </row>
    <row r="325" spans="1:65" s="2" customFormat="1" ht="24.2" customHeight="1">
      <c r="A325" s="35"/>
      <c r="B325" s="36"/>
      <c r="C325" s="187" t="s">
        <v>313</v>
      </c>
      <c r="D325" s="187" t="s">
        <v>148</v>
      </c>
      <c r="E325" s="188" t="s">
        <v>1865</v>
      </c>
      <c r="F325" s="189" t="s">
        <v>1866</v>
      </c>
      <c r="G325" s="190" t="s">
        <v>170</v>
      </c>
      <c r="H325" s="191">
        <v>106.4</v>
      </c>
      <c r="I325" s="192"/>
      <c r="J325" s="193">
        <f>ROUND(I325*H325,2)</f>
        <v>0</v>
      </c>
      <c r="K325" s="189" t="s">
        <v>152</v>
      </c>
      <c r="L325" s="40"/>
      <c r="M325" s="194" t="s">
        <v>1</v>
      </c>
      <c r="N325" s="195" t="s">
        <v>38</v>
      </c>
      <c r="O325" s="72"/>
      <c r="P325" s="196">
        <f>O325*H325</f>
        <v>0</v>
      </c>
      <c r="Q325" s="196">
        <v>0</v>
      </c>
      <c r="R325" s="196">
        <f>Q325*H325</f>
        <v>0</v>
      </c>
      <c r="S325" s="196">
        <v>0</v>
      </c>
      <c r="T325" s="197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98" t="s">
        <v>199</v>
      </c>
      <c r="AT325" s="198" t="s">
        <v>148</v>
      </c>
      <c r="AU325" s="198" t="s">
        <v>83</v>
      </c>
      <c r="AY325" s="18" t="s">
        <v>146</v>
      </c>
      <c r="BE325" s="199">
        <f>IF(N325="základní",J325,0)</f>
        <v>0</v>
      </c>
      <c r="BF325" s="199">
        <f>IF(N325="snížená",J325,0)</f>
        <v>0</v>
      </c>
      <c r="BG325" s="199">
        <f>IF(N325="zákl. přenesená",J325,0)</f>
        <v>0</v>
      </c>
      <c r="BH325" s="199">
        <f>IF(N325="sníž. přenesená",J325,0)</f>
        <v>0</v>
      </c>
      <c r="BI325" s="199">
        <f>IF(N325="nulová",J325,0)</f>
        <v>0</v>
      </c>
      <c r="BJ325" s="18" t="s">
        <v>81</v>
      </c>
      <c r="BK325" s="199">
        <f>ROUND(I325*H325,2)</f>
        <v>0</v>
      </c>
      <c r="BL325" s="18" t="s">
        <v>199</v>
      </c>
      <c r="BM325" s="198" t="s">
        <v>706</v>
      </c>
    </row>
    <row r="326" spans="1:65" s="2" customFormat="1" ht="19.5">
      <c r="A326" s="35"/>
      <c r="B326" s="36"/>
      <c r="C326" s="37"/>
      <c r="D326" s="200" t="s">
        <v>154</v>
      </c>
      <c r="E326" s="37"/>
      <c r="F326" s="201" t="s">
        <v>1866</v>
      </c>
      <c r="G326" s="37"/>
      <c r="H326" s="37"/>
      <c r="I326" s="202"/>
      <c r="J326" s="37"/>
      <c r="K326" s="37"/>
      <c r="L326" s="40"/>
      <c r="M326" s="203"/>
      <c r="N326" s="204"/>
      <c r="O326" s="72"/>
      <c r="P326" s="72"/>
      <c r="Q326" s="72"/>
      <c r="R326" s="72"/>
      <c r="S326" s="72"/>
      <c r="T326" s="73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154</v>
      </c>
      <c r="AU326" s="18" t="s">
        <v>83</v>
      </c>
    </row>
    <row r="327" spans="1:65" s="2" customFormat="1" ht="11.25">
      <c r="A327" s="35"/>
      <c r="B327" s="36"/>
      <c r="C327" s="37"/>
      <c r="D327" s="205" t="s">
        <v>155</v>
      </c>
      <c r="E327" s="37"/>
      <c r="F327" s="206" t="s">
        <v>1867</v>
      </c>
      <c r="G327" s="37"/>
      <c r="H327" s="37"/>
      <c r="I327" s="202"/>
      <c r="J327" s="37"/>
      <c r="K327" s="37"/>
      <c r="L327" s="40"/>
      <c r="M327" s="203"/>
      <c r="N327" s="204"/>
      <c r="O327" s="72"/>
      <c r="P327" s="72"/>
      <c r="Q327" s="72"/>
      <c r="R327" s="72"/>
      <c r="S327" s="72"/>
      <c r="T327" s="73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155</v>
      </c>
      <c r="AU327" s="18" t="s">
        <v>83</v>
      </c>
    </row>
    <row r="328" spans="1:65" s="12" customFormat="1" ht="22.9" customHeight="1">
      <c r="B328" s="171"/>
      <c r="C328" s="172"/>
      <c r="D328" s="173" t="s">
        <v>72</v>
      </c>
      <c r="E328" s="185" t="s">
        <v>791</v>
      </c>
      <c r="F328" s="185" t="s">
        <v>792</v>
      </c>
      <c r="G328" s="172"/>
      <c r="H328" s="172"/>
      <c r="I328" s="175"/>
      <c r="J328" s="186">
        <f>BK328</f>
        <v>0</v>
      </c>
      <c r="K328" s="172"/>
      <c r="L328" s="177"/>
      <c r="M328" s="178"/>
      <c r="N328" s="179"/>
      <c r="O328" s="179"/>
      <c r="P328" s="180">
        <f>SUM(P329:P356)</f>
        <v>0</v>
      </c>
      <c r="Q328" s="179"/>
      <c r="R328" s="180">
        <f>SUM(R329:R356)</f>
        <v>0</v>
      </c>
      <c r="S328" s="179"/>
      <c r="T328" s="181">
        <f>SUM(T329:T356)</f>
        <v>0</v>
      </c>
      <c r="AR328" s="182" t="s">
        <v>83</v>
      </c>
      <c r="AT328" s="183" t="s">
        <v>72</v>
      </c>
      <c r="AU328" s="183" t="s">
        <v>81</v>
      </c>
      <c r="AY328" s="182" t="s">
        <v>146</v>
      </c>
      <c r="BK328" s="184">
        <f>SUM(BK329:BK356)</f>
        <v>0</v>
      </c>
    </row>
    <row r="329" spans="1:65" s="2" customFormat="1" ht="24.2" customHeight="1">
      <c r="A329" s="35"/>
      <c r="B329" s="36"/>
      <c r="C329" s="187" t="s">
        <v>710</v>
      </c>
      <c r="D329" s="187" t="s">
        <v>148</v>
      </c>
      <c r="E329" s="188" t="s">
        <v>1868</v>
      </c>
      <c r="F329" s="189" t="s">
        <v>1869</v>
      </c>
      <c r="G329" s="190" t="s">
        <v>261</v>
      </c>
      <c r="H329" s="191">
        <v>1</v>
      </c>
      <c r="I329" s="192"/>
      <c r="J329" s="193">
        <f>ROUND(I329*H329,2)</f>
        <v>0</v>
      </c>
      <c r="K329" s="189" t="s">
        <v>312</v>
      </c>
      <c r="L329" s="40"/>
      <c r="M329" s="194" t="s">
        <v>1</v>
      </c>
      <c r="N329" s="195" t="s">
        <v>38</v>
      </c>
      <c r="O329" s="72"/>
      <c r="P329" s="196">
        <f>O329*H329</f>
        <v>0</v>
      </c>
      <c r="Q329" s="196">
        <v>0</v>
      </c>
      <c r="R329" s="196">
        <f>Q329*H329</f>
        <v>0</v>
      </c>
      <c r="S329" s="196">
        <v>0</v>
      </c>
      <c r="T329" s="197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98" t="s">
        <v>199</v>
      </c>
      <c r="AT329" s="198" t="s">
        <v>148</v>
      </c>
      <c r="AU329" s="198" t="s">
        <v>83</v>
      </c>
      <c r="AY329" s="18" t="s">
        <v>146</v>
      </c>
      <c r="BE329" s="199">
        <f>IF(N329="základní",J329,0)</f>
        <v>0</v>
      </c>
      <c r="BF329" s="199">
        <f>IF(N329="snížená",J329,0)</f>
        <v>0</v>
      </c>
      <c r="BG329" s="199">
        <f>IF(N329="zákl. přenesená",J329,0)</f>
        <v>0</v>
      </c>
      <c r="BH329" s="199">
        <f>IF(N329="sníž. přenesená",J329,0)</f>
        <v>0</v>
      </c>
      <c r="BI329" s="199">
        <f>IF(N329="nulová",J329,0)</f>
        <v>0</v>
      </c>
      <c r="BJ329" s="18" t="s">
        <v>81</v>
      </c>
      <c r="BK329" s="199">
        <f>ROUND(I329*H329,2)</f>
        <v>0</v>
      </c>
      <c r="BL329" s="18" t="s">
        <v>199</v>
      </c>
      <c r="BM329" s="198" t="s">
        <v>713</v>
      </c>
    </row>
    <row r="330" spans="1:65" s="2" customFormat="1" ht="19.5">
      <c r="A330" s="35"/>
      <c r="B330" s="36"/>
      <c r="C330" s="37"/>
      <c r="D330" s="200" t="s">
        <v>154</v>
      </c>
      <c r="E330" s="37"/>
      <c r="F330" s="201" t="s">
        <v>1869</v>
      </c>
      <c r="G330" s="37"/>
      <c r="H330" s="37"/>
      <c r="I330" s="202"/>
      <c r="J330" s="37"/>
      <c r="K330" s="37"/>
      <c r="L330" s="40"/>
      <c r="M330" s="203"/>
      <c r="N330" s="204"/>
      <c r="O330" s="72"/>
      <c r="P330" s="72"/>
      <c r="Q330" s="72"/>
      <c r="R330" s="72"/>
      <c r="S330" s="72"/>
      <c r="T330" s="73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154</v>
      </c>
      <c r="AU330" s="18" t="s">
        <v>83</v>
      </c>
    </row>
    <row r="331" spans="1:65" s="2" customFormat="1" ht="21.75" customHeight="1">
      <c r="A331" s="35"/>
      <c r="B331" s="36"/>
      <c r="C331" s="187" t="s">
        <v>316</v>
      </c>
      <c r="D331" s="187" t="s">
        <v>148</v>
      </c>
      <c r="E331" s="188" t="s">
        <v>803</v>
      </c>
      <c r="F331" s="189" t="s">
        <v>804</v>
      </c>
      <c r="G331" s="190" t="s">
        <v>320</v>
      </c>
      <c r="H331" s="191">
        <v>45</v>
      </c>
      <c r="I331" s="192"/>
      <c r="J331" s="193">
        <f>ROUND(I331*H331,2)</f>
        <v>0</v>
      </c>
      <c r="K331" s="189" t="s">
        <v>152</v>
      </c>
      <c r="L331" s="40"/>
      <c r="M331" s="194" t="s">
        <v>1</v>
      </c>
      <c r="N331" s="195" t="s">
        <v>38</v>
      </c>
      <c r="O331" s="72"/>
      <c r="P331" s="196">
        <f>O331*H331</f>
        <v>0</v>
      </c>
      <c r="Q331" s="196">
        <v>0</v>
      </c>
      <c r="R331" s="196">
        <f>Q331*H331</f>
        <v>0</v>
      </c>
      <c r="S331" s="196">
        <v>0</v>
      </c>
      <c r="T331" s="19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8" t="s">
        <v>199</v>
      </c>
      <c r="AT331" s="198" t="s">
        <v>148</v>
      </c>
      <c r="AU331" s="198" t="s">
        <v>83</v>
      </c>
      <c r="AY331" s="18" t="s">
        <v>146</v>
      </c>
      <c r="BE331" s="199">
        <f>IF(N331="základní",J331,0)</f>
        <v>0</v>
      </c>
      <c r="BF331" s="199">
        <f>IF(N331="snížená",J331,0)</f>
        <v>0</v>
      </c>
      <c r="BG331" s="199">
        <f>IF(N331="zákl. přenesená",J331,0)</f>
        <v>0</v>
      </c>
      <c r="BH331" s="199">
        <f>IF(N331="sníž. přenesená",J331,0)</f>
        <v>0</v>
      </c>
      <c r="BI331" s="199">
        <f>IF(N331="nulová",J331,0)</f>
        <v>0</v>
      </c>
      <c r="BJ331" s="18" t="s">
        <v>81</v>
      </c>
      <c r="BK331" s="199">
        <f>ROUND(I331*H331,2)</f>
        <v>0</v>
      </c>
      <c r="BL331" s="18" t="s">
        <v>199</v>
      </c>
      <c r="BM331" s="198" t="s">
        <v>720</v>
      </c>
    </row>
    <row r="332" spans="1:65" s="2" customFormat="1" ht="11.25">
      <c r="A332" s="35"/>
      <c r="B332" s="36"/>
      <c r="C332" s="37"/>
      <c r="D332" s="200" t="s">
        <v>154</v>
      </c>
      <c r="E332" s="37"/>
      <c r="F332" s="201" t="s">
        <v>804</v>
      </c>
      <c r="G332" s="37"/>
      <c r="H332" s="37"/>
      <c r="I332" s="202"/>
      <c r="J332" s="37"/>
      <c r="K332" s="37"/>
      <c r="L332" s="40"/>
      <c r="M332" s="203"/>
      <c r="N332" s="204"/>
      <c r="O332" s="72"/>
      <c r="P332" s="72"/>
      <c r="Q332" s="72"/>
      <c r="R332" s="72"/>
      <c r="S332" s="72"/>
      <c r="T332" s="73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154</v>
      </c>
      <c r="AU332" s="18" t="s">
        <v>83</v>
      </c>
    </row>
    <row r="333" spans="1:65" s="2" customFormat="1" ht="11.25">
      <c r="A333" s="35"/>
      <c r="B333" s="36"/>
      <c r="C333" s="37"/>
      <c r="D333" s="205" t="s">
        <v>155</v>
      </c>
      <c r="E333" s="37"/>
      <c r="F333" s="206" t="s">
        <v>806</v>
      </c>
      <c r="G333" s="37"/>
      <c r="H333" s="37"/>
      <c r="I333" s="202"/>
      <c r="J333" s="37"/>
      <c r="K333" s="37"/>
      <c r="L333" s="40"/>
      <c r="M333" s="203"/>
      <c r="N333" s="204"/>
      <c r="O333" s="72"/>
      <c r="P333" s="72"/>
      <c r="Q333" s="72"/>
      <c r="R333" s="72"/>
      <c r="S333" s="72"/>
      <c r="T333" s="73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155</v>
      </c>
      <c r="AU333" s="18" t="s">
        <v>83</v>
      </c>
    </row>
    <row r="334" spans="1:65" s="13" customFormat="1" ht="11.25">
      <c r="B334" s="207"/>
      <c r="C334" s="208"/>
      <c r="D334" s="200" t="s">
        <v>157</v>
      </c>
      <c r="E334" s="209" t="s">
        <v>1</v>
      </c>
      <c r="F334" s="210" t="s">
        <v>1870</v>
      </c>
      <c r="G334" s="208"/>
      <c r="H334" s="209" t="s">
        <v>1</v>
      </c>
      <c r="I334" s="211"/>
      <c r="J334" s="208"/>
      <c r="K334" s="208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157</v>
      </c>
      <c r="AU334" s="216" t="s">
        <v>83</v>
      </c>
      <c r="AV334" s="13" t="s">
        <v>81</v>
      </c>
      <c r="AW334" s="13" t="s">
        <v>30</v>
      </c>
      <c r="AX334" s="13" t="s">
        <v>73</v>
      </c>
      <c r="AY334" s="216" t="s">
        <v>146</v>
      </c>
    </row>
    <row r="335" spans="1:65" s="14" customFormat="1" ht="11.25">
      <c r="B335" s="217"/>
      <c r="C335" s="218"/>
      <c r="D335" s="200" t="s">
        <v>157</v>
      </c>
      <c r="E335" s="219" t="s">
        <v>1</v>
      </c>
      <c r="F335" s="220" t="s">
        <v>1871</v>
      </c>
      <c r="G335" s="218"/>
      <c r="H335" s="221">
        <v>45</v>
      </c>
      <c r="I335" s="222"/>
      <c r="J335" s="218"/>
      <c r="K335" s="218"/>
      <c r="L335" s="223"/>
      <c r="M335" s="224"/>
      <c r="N335" s="225"/>
      <c r="O335" s="225"/>
      <c r="P335" s="225"/>
      <c r="Q335" s="225"/>
      <c r="R335" s="225"/>
      <c r="S335" s="225"/>
      <c r="T335" s="226"/>
      <c r="AT335" s="227" t="s">
        <v>157</v>
      </c>
      <c r="AU335" s="227" t="s">
        <v>83</v>
      </c>
      <c r="AV335" s="14" t="s">
        <v>83</v>
      </c>
      <c r="AW335" s="14" t="s">
        <v>30</v>
      </c>
      <c r="AX335" s="14" t="s">
        <v>73</v>
      </c>
      <c r="AY335" s="227" t="s">
        <v>146</v>
      </c>
    </row>
    <row r="336" spans="1:65" s="15" customFormat="1" ht="11.25">
      <c r="B336" s="228"/>
      <c r="C336" s="229"/>
      <c r="D336" s="200" t="s">
        <v>157</v>
      </c>
      <c r="E336" s="230" t="s">
        <v>1</v>
      </c>
      <c r="F336" s="231" t="s">
        <v>160</v>
      </c>
      <c r="G336" s="229"/>
      <c r="H336" s="232">
        <v>45</v>
      </c>
      <c r="I336" s="233"/>
      <c r="J336" s="229"/>
      <c r="K336" s="229"/>
      <c r="L336" s="234"/>
      <c r="M336" s="235"/>
      <c r="N336" s="236"/>
      <c r="O336" s="236"/>
      <c r="P336" s="236"/>
      <c r="Q336" s="236"/>
      <c r="R336" s="236"/>
      <c r="S336" s="236"/>
      <c r="T336" s="237"/>
      <c r="AT336" s="238" t="s">
        <v>157</v>
      </c>
      <c r="AU336" s="238" t="s">
        <v>83</v>
      </c>
      <c r="AV336" s="15" t="s">
        <v>153</v>
      </c>
      <c r="AW336" s="15" t="s">
        <v>30</v>
      </c>
      <c r="AX336" s="15" t="s">
        <v>81</v>
      </c>
      <c r="AY336" s="238" t="s">
        <v>146</v>
      </c>
    </row>
    <row r="337" spans="1:65" s="2" customFormat="1" ht="21.75" customHeight="1">
      <c r="A337" s="35"/>
      <c r="B337" s="36"/>
      <c r="C337" s="239" t="s">
        <v>693</v>
      </c>
      <c r="D337" s="239" t="s">
        <v>161</v>
      </c>
      <c r="E337" s="240" t="s">
        <v>1872</v>
      </c>
      <c r="F337" s="241" t="s">
        <v>1873</v>
      </c>
      <c r="G337" s="242" t="s">
        <v>327</v>
      </c>
      <c r="H337" s="243">
        <v>18</v>
      </c>
      <c r="I337" s="244"/>
      <c r="J337" s="245">
        <f>ROUND(I337*H337,2)</f>
        <v>0</v>
      </c>
      <c r="K337" s="241" t="s">
        <v>152</v>
      </c>
      <c r="L337" s="246"/>
      <c r="M337" s="247" t="s">
        <v>1</v>
      </c>
      <c r="N337" s="248" t="s">
        <v>38</v>
      </c>
      <c r="O337" s="72"/>
      <c r="P337" s="196">
        <f>O337*H337</f>
        <v>0</v>
      </c>
      <c r="Q337" s="196">
        <v>0</v>
      </c>
      <c r="R337" s="196">
        <f>Q337*H337</f>
        <v>0</v>
      </c>
      <c r="S337" s="196">
        <v>0</v>
      </c>
      <c r="T337" s="19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98" t="s">
        <v>281</v>
      </c>
      <c r="AT337" s="198" t="s">
        <v>161</v>
      </c>
      <c r="AU337" s="198" t="s">
        <v>83</v>
      </c>
      <c r="AY337" s="18" t="s">
        <v>146</v>
      </c>
      <c r="BE337" s="199">
        <f>IF(N337="základní",J337,0)</f>
        <v>0</v>
      </c>
      <c r="BF337" s="199">
        <f>IF(N337="snížená",J337,0)</f>
        <v>0</v>
      </c>
      <c r="BG337" s="199">
        <f>IF(N337="zákl. přenesená",J337,0)</f>
        <v>0</v>
      </c>
      <c r="BH337" s="199">
        <f>IF(N337="sníž. přenesená",J337,0)</f>
        <v>0</v>
      </c>
      <c r="BI337" s="199">
        <f>IF(N337="nulová",J337,0)</f>
        <v>0</v>
      </c>
      <c r="BJ337" s="18" t="s">
        <v>81</v>
      </c>
      <c r="BK337" s="199">
        <f>ROUND(I337*H337,2)</f>
        <v>0</v>
      </c>
      <c r="BL337" s="18" t="s">
        <v>199</v>
      </c>
      <c r="BM337" s="198" t="s">
        <v>722</v>
      </c>
    </row>
    <row r="338" spans="1:65" s="2" customFormat="1" ht="11.25">
      <c r="A338" s="35"/>
      <c r="B338" s="36"/>
      <c r="C338" s="37"/>
      <c r="D338" s="200" t="s">
        <v>154</v>
      </c>
      <c r="E338" s="37"/>
      <c r="F338" s="201" t="s">
        <v>1873</v>
      </c>
      <c r="G338" s="37"/>
      <c r="H338" s="37"/>
      <c r="I338" s="202"/>
      <c r="J338" s="37"/>
      <c r="K338" s="37"/>
      <c r="L338" s="40"/>
      <c r="M338" s="203"/>
      <c r="N338" s="204"/>
      <c r="O338" s="72"/>
      <c r="P338" s="72"/>
      <c r="Q338" s="72"/>
      <c r="R338" s="72"/>
      <c r="S338" s="72"/>
      <c r="T338" s="73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154</v>
      </c>
      <c r="AU338" s="18" t="s">
        <v>83</v>
      </c>
    </row>
    <row r="339" spans="1:65" s="2" customFormat="1" ht="21.75" customHeight="1">
      <c r="A339" s="35"/>
      <c r="B339" s="36"/>
      <c r="C339" s="187" t="s">
        <v>321</v>
      </c>
      <c r="D339" s="187" t="s">
        <v>148</v>
      </c>
      <c r="E339" s="188" t="s">
        <v>1874</v>
      </c>
      <c r="F339" s="189" t="s">
        <v>1875</v>
      </c>
      <c r="G339" s="190" t="s">
        <v>320</v>
      </c>
      <c r="H339" s="191">
        <v>32</v>
      </c>
      <c r="I339" s="192"/>
      <c r="J339" s="193">
        <f>ROUND(I339*H339,2)</f>
        <v>0</v>
      </c>
      <c r="K339" s="189" t="s">
        <v>152</v>
      </c>
      <c r="L339" s="40"/>
      <c r="M339" s="194" t="s">
        <v>1</v>
      </c>
      <c r="N339" s="195" t="s">
        <v>38</v>
      </c>
      <c r="O339" s="72"/>
      <c r="P339" s="196">
        <f>O339*H339</f>
        <v>0</v>
      </c>
      <c r="Q339" s="196">
        <v>0</v>
      </c>
      <c r="R339" s="196">
        <f>Q339*H339</f>
        <v>0</v>
      </c>
      <c r="S339" s="196">
        <v>0</v>
      </c>
      <c r="T339" s="19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98" t="s">
        <v>199</v>
      </c>
      <c r="AT339" s="198" t="s">
        <v>148</v>
      </c>
      <c r="AU339" s="198" t="s">
        <v>83</v>
      </c>
      <c r="AY339" s="18" t="s">
        <v>146</v>
      </c>
      <c r="BE339" s="199">
        <f>IF(N339="základní",J339,0)</f>
        <v>0</v>
      </c>
      <c r="BF339" s="199">
        <f>IF(N339="snížená",J339,0)</f>
        <v>0</v>
      </c>
      <c r="BG339" s="199">
        <f>IF(N339="zákl. přenesená",J339,0)</f>
        <v>0</v>
      </c>
      <c r="BH339" s="199">
        <f>IF(N339="sníž. přenesená",J339,0)</f>
        <v>0</v>
      </c>
      <c r="BI339" s="199">
        <f>IF(N339="nulová",J339,0)</f>
        <v>0</v>
      </c>
      <c r="BJ339" s="18" t="s">
        <v>81</v>
      </c>
      <c r="BK339" s="199">
        <f>ROUND(I339*H339,2)</f>
        <v>0</v>
      </c>
      <c r="BL339" s="18" t="s">
        <v>199</v>
      </c>
      <c r="BM339" s="198" t="s">
        <v>725</v>
      </c>
    </row>
    <row r="340" spans="1:65" s="2" customFormat="1" ht="11.25">
      <c r="A340" s="35"/>
      <c r="B340" s="36"/>
      <c r="C340" s="37"/>
      <c r="D340" s="200" t="s">
        <v>154</v>
      </c>
      <c r="E340" s="37"/>
      <c r="F340" s="201" t="s">
        <v>1875</v>
      </c>
      <c r="G340" s="37"/>
      <c r="H340" s="37"/>
      <c r="I340" s="202"/>
      <c r="J340" s="37"/>
      <c r="K340" s="37"/>
      <c r="L340" s="40"/>
      <c r="M340" s="203"/>
      <c r="N340" s="204"/>
      <c r="O340" s="72"/>
      <c r="P340" s="72"/>
      <c r="Q340" s="72"/>
      <c r="R340" s="72"/>
      <c r="S340" s="72"/>
      <c r="T340" s="73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154</v>
      </c>
      <c r="AU340" s="18" t="s">
        <v>83</v>
      </c>
    </row>
    <row r="341" spans="1:65" s="2" customFormat="1" ht="11.25">
      <c r="A341" s="35"/>
      <c r="B341" s="36"/>
      <c r="C341" s="37"/>
      <c r="D341" s="205" t="s">
        <v>155</v>
      </c>
      <c r="E341" s="37"/>
      <c r="F341" s="206" t="s">
        <v>1876</v>
      </c>
      <c r="G341" s="37"/>
      <c r="H341" s="37"/>
      <c r="I341" s="202"/>
      <c r="J341" s="37"/>
      <c r="K341" s="37"/>
      <c r="L341" s="40"/>
      <c r="M341" s="203"/>
      <c r="N341" s="204"/>
      <c r="O341" s="72"/>
      <c r="P341" s="72"/>
      <c r="Q341" s="72"/>
      <c r="R341" s="72"/>
      <c r="S341" s="72"/>
      <c r="T341" s="73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155</v>
      </c>
      <c r="AU341" s="18" t="s">
        <v>83</v>
      </c>
    </row>
    <row r="342" spans="1:65" s="13" customFormat="1" ht="11.25">
      <c r="B342" s="207"/>
      <c r="C342" s="208"/>
      <c r="D342" s="200" t="s">
        <v>157</v>
      </c>
      <c r="E342" s="209" t="s">
        <v>1</v>
      </c>
      <c r="F342" s="210" t="s">
        <v>1877</v>
      </c>
      <c r="G342" s="208"/>
      <c r="H342" s="209" t="s">
        <v>1</v>
      </c>
      <c r="I342" s="211"/>
      <c r="J342" s="208"/>
      <c r="K342" s="208"/>
      <c r="L342" s="212"/>
      <c r="M342" s="213"/>
      <c r="N342" s="214"/>
      <c r="O342" s="214"/>
      <c r="P342" s="214"/>
      <c r="Q342" s="214"/>
      <c r="R342" s="214"/>
      <c r="S342" s="214"/>
      <c r="T342" s="215"/>
      <c r="AT342" s="216" t="s">
        <v>157</v>
      </c>
      <c r="AU342" s="216" t="s">
        <v>83</v>
      </c>
      <c r="AV342" s="13" t="s">
        <v>81</v>
      </c>
      <c r="AW342" s="13" t="s">
        <v>30</v>
      </c>
      <c r="AX342" s="13" t="s">
        <v>73</v>
      </c>
      <c r="AY342" s="216" t="s">
        <v>146</v>
      </c>
    </row>
    <row r="343" spans="1:65" s="14" customFormat="1" ht="11.25">
      <c r="B343" s="217"/>
      <c r="C343" s="218"/>
      <c r="D343" s="200" t="s">
        <v>157</v>
      </c>
      <c r="E343" s="219" t="s">
        <v>1</v>
      </c>
      <c r="F343" s="220" t="s">
        <v>281</v>
      </c>
      <c r="G343" s="218"/>
      <c r="H343" s="221">
        <v>32</v>
      </c>
      <c r="I343" s="222"/>
      <c r="J343" s="218"/>
      <c r="K343" s="218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157</v>
      </c>
      <c r="AU343" s="227" t="s">
        <v>83</v>
      </c>
      <c r="AV343" s="14" t="s">
        <v>83</v>
      </c>
      <c r="AW343" s="14" t="s">
        <v>30</v>
      </c>
      <c r="AX343" s="14" t="s">
        <v>73</v>
      </c>
      <c r="AY343" s="227" t="s">
        <v>146</v>
      </c>
    </row>
    <row r="344" spans="1:65" s="15" customFormat="1" ht="11.25">
      <c r="B344" s="228"/>
      <c r="C344" s="229"/>
      <c r="D344" s="200" t="s">
        <v>157</v>
      </c>
      <c r="E344" s="230" t="s">
        <v>1</v>
      </c>
      <c r="F344" s="231" t="s">
        <v>160</v>
      </c>
      <c r="G344" s="229"/>
      <c r="H344" s="232">
        <v>32</v>
      </c>
      <c r="I344" s="233"/>
      <c r="J344" s="229"/>
      <c r="K344" s="229"/>
      <c r="L344" s="234"/>
      <c r="M344" s="235"/>
      <c r="N344" s="236"/>
      <c r="O344" s="236"/>
      <c r="P344" s="236"/>
      <c r="Q344" s="236"/>
      <c r="R344" s="236"/>
      <c r="S344" s="236"/>
      <c r="T344" s="237"/>
      <c r="AT344" s="238" t="s">
        <v>157</v>
      </c>
      <c r="AU344" s="238" t="s">
        <v>83</v>
      </c>
      <c r="AV344" s="15" t="s">
        <v>153</v>
      </c>
      <c r="AW344" s="15" t="s">
        <v>30</v>
      </c>
      <c r="AX344" s="15" t="s">
        <v>81</v>
      </c>
      <c r="AY344" s="238" t="s">
        <v>146</v>
      </c>
    </row>
    <row r="345" spans="1:65" s="2" customFormat="1" ht="24.2" customHeight="1">
      <c r="A345" s="35"/>
      <c r="B345" s="36"/>
      <c r="C345" s="187" t="s">
        <v>727</v>
      </c>
      <c r="D345" s="187" t="s">
        <v>148</v>
      </c>
      <c r="E345" s="188" t="s">
        <v>1878</v>
      </c>
      <c r="F345" s="189" t="s">
        <v>1879</v>
      </c>
      <c r="G345" s="190" t="s">
        <v>327</v>
      </c>
      <c r="H345" s="191">
        <v>4</v>
      </c>
      <c r="I345" s="192"/>
      <c r="J345" s="193">
        <f>ROUND(I345*H345,2)</f>
        <v>0</v>
      </c>
      <c r="K345" s="189" t="s">
        <v>152</v>
      </c>
      <c r="L345" s="40"/>
      <c r="M345" s="194" t="s">
        <v>1</v>
      </c>
      <c r="N345" s="195" t="s">
        <v>38</v>
      </c>
      <c r="O345" s="72"/>
      <c r="P345" s="196">
        <f>O345*H345</f>
        <v>0</v>
      </c>
      <c r="Q345" s="196">
        <v>0</v>
      </c>
      <c r="R345" s="196">
        <f>Q345*H345</f>
        <v>0</v>
      </c>
      <c r="S345" s="196">
        <v>0</v>
      </c>
      <c r="T345" s="197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98" t="s">
        <v>199</v>
      </c>
      <c r="AT345" s="198" t="s">
        <v>148</v>
      </c>
      <c r="AU345" s="198" t="s">
        <v>83</v>
      </c>
      <c r="AY345" s="18" t="s">
        <v>146</v>
      </c>
      <c r="BE345" s="199">
        <f>IF(N345="základní",J345,0)</f>
        <v>0</v>
      </c>
      <c r="BF345" s="199">
        <f>IF(N345="snížená",J345,0)</f>
        <v>0</v>
      </c>
      <c r="BG345" s="199">
        <f>IF(N345="zákl. přenesená",J345,0)</f>
        <v>0</v>
      </c>
      <c r="BH345" s="199">
        <f>IF(N345="sníž. přenesená",J345,0)</f>
        <v>0</v>
      </c>
      <c r="BI345" s="199">
        <f>IF(N345="nulová",J345,0)</f>
        <v>0</v>
      </c>
      <c r="BJ345" s="18" t="s">
        <v>81</v>
      </c>
      <c r="BK345" s="199">
        <f>ROUND(I345*H345,2)</f>
        <v>0</v>
      </c>
      <c r="BL345" s="18" t="s">
        <v>199</v>
      </c>
      <c r="BM345" s="198" t="s">
        <v>730</v>
      </c>
    </row>
    <row r="346" spans="1:65" s="2" customFormat="1" ht="19.5">
      <c r="A346" s="35"/>
      <c r="B346" s="36"/>
      <c r="C346" s="37"/>
      <c r="D346" s="200" t="s">
        <v>154</v>
      </c>
      <c r="E346" s="37"/>
      <c r="F346" s="201" t="s">
        <v>1879</v>
      </c>
      <c r="G346" s="37"/>
      <c r="H346" s="37"/>
      <c r="I346" s="202"/>
      <c r="J346" s="37"/>
      <c r="K346" s="37"/>
      <c r="L346" s="40"/>
      <c r="M346" s="203"/>
      <c r="N346" s="204"/>
      <c r="O346" s="72"/>
      <c r="P346" s="72"/>
      <c r="Q346" s="72"/>
      <c r="R346" s="72"/>
      <c r="S346" s="72"/>
      <c r="T346" s="73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154</v>
      </c>
      <c r="AU346" s="18" t="s">
        <v>83</v>
      </c>
    </row>
    <row r="347" spans="1:65" s="2" customFormat="1" ht="11.25">
      <c r="A347" s="35"/>
      <c r="B347" s="36"/>
      <c r="C347" s="37"/>
      <c r="D347" s="205" t="s">
        <v>155</v>
      </c>
      <c r="E347" s="37"/>
      <c r="F347" s="206" t="s">
        <v>1880</v>
      </c>
      <c r="G347" s="37"/>
      <c r="H347" s="37"/>
      <c r="I347" s="202"/>
      <c r="J347" s="37"/>
      <c r="K347" s="37"/>
      <c r="L347" s="40"/>
      <c r="M347" s="203"/>
      <c r="N347" s="204"/>
      <c r="O347" s="72"/>
      <c r="P347" s="72"/>
      <c r="Q347" s="72"/>
      <c r="R347" s="72"/>
      <c r="S347" s="72"/>
      <c r="T347" s="73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155</v>
      </c>
      <c r="AU347" s="18" t="s">
        <v>83</v>
      </c>
    </row>
    <row r="348" spans="1:65" s="2" customFormat="1" ht="21.75" customHeight="1">
      <c r="A348" s="35"/>
      <c r="B348" s="36"/>
      <c r="C348" s="187" t="s">
        <v>328</v>
      </c>
      <c r="D348" s="187" t="s">
        <v>148</v>
      </c>
      <c r="E348" s="188" t="s">
        <v>849</v>
      </c>
      <c r="F348" s="189" t="s">
        <v>850</v>
      </c>
      <c r="G348" s="190" t="s">
        <v>320</v>
      </c>
      <c r="H348" s="191">
        <v>32</v>
      </c>
      <c r="I348" s="192"/>
      <c r="J348" s="193">
        <f>ROUND(I348*H348,2)</f>
        <v>0</v>
      </c>
      <c r="K348" s="189" t="s">
        <v>152</v>
      </c>
      <c r="L348" s="40"/>
      <c r="M348" s="194" t="s">
        <v>1</v>
      </c>
      <c r="N348" s="195" t="s">
        <v>38</v>
      </c>
      <c r="O348" s="72"/>
      <c r="P348" s="196">
        <f>O348*H348</f>
        <v>0</v>
      </c>
      <c r="Q348" s="196">
        <v>0</v>
      </c>
      <c r="R348" s="196">
        <f>Q348*H348</f>
        <v>0</v>
      </c>
      <c r="S348" s="196">
        <v>0</v>
      </c>
      <c r="T348" s="197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98" t="s">
        <v>199</v>
      </c>
      <c r="AT348" s="198" t="s">
        <v>148</v>
      </c>
      <c r="AU348" s="198" t="s">
        <v>83</v>
      </c>
      <c r="AY348" s="18" t="s">
        <v>146</v>
      </c>
      <c r="BE348" s="199">
        <f>IF(N348="základní",J348,0)</f>
        <v>0</v>
      </c>
      <c r="BF348" s="199">
        <f>IF(N348="snížená",J348,0)</f>
        <v>0</v>
      </c>
      <c r="BG348" s="199">
        <f>IF(N348="zákl. přenesená",J348,0)</f>
        <v>0</v>
      </c>
      <c r="BH348" s="199">
        <f>IF(N348="sníž. přenesená",J348,0)</f>
        <v>0</v>
      </c>
      <c r="BI348" s="199">
        <f>IF(N348="nulová",J348,0)</f>
        <v>0</v>
      </c>
      <c r="BJ348" s="18" t="s">
        <v>81</v>
      </c>
      <c r="BK348" s="199">
        <f>ROUND(I348*H348,2)</f>
        <v>0</v>
      </c>
      <c r="BL348" s="18" t="s">
        <v>199</v>
      </c>
      <c r="BM348" s="198" t="s">
        <v>732</v>
      </c>
    </row>
    <row r="349" spans="1:65" s="2" customFormat="1" ht="11.25">
      <c r="A349" s="35"/>
      <c r="B349" s="36"/>
      <c r="C349" s="37"/>
      <c r="D349" s="200" t="s">
        <v>154</v>
      </c>
      <c r="E349" s="37"/>
      <c r="F349" s="201" t="s">
        <v>850</v>
      </c>
      <c r="G349" s="37"/>
      <c r="H349" s="37"/>
      <c r="I349" s="202"/>
      <c r="J349" s="37"/>
      <c r="K349" s="37"/>
      <c r="L349" s="40"/>
      <c r="M349" s="203"/>
      <c r="N349" s="204"/>
      <c r="O349" s="72"/>
      <c r="P349" s="72"/>
      <c r="Q349" s="72"/>
      <c r="R349" s="72"/>
      <c r="S349" s="72"/>
      <c r="T349" s="73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154</v>
      </c>
      <c r="AU349" s="18" t="s">
        <v>83</v>
      </c>
    </row>
    <row r="350" spans="1:65" s="2" customFormat="1" ht="11.25">
      <c r="A350" s="35"/>
      <c r="B350" s="36"/>
      <c r="C350" s="37"/>
      <c r="D350" s="205" t="s">
        <v>155</v>
      </c>
      <c r="E350" s="37"/>
      <c r="F350" s="206" t="s">
        <v>852</v>
      </c>
      <c r="G350" s="37"/>
      <c r="H350" s="37"/>
      <c r="I350" s="202"/>
      <c r="J350" s="37"/>
      <c r="K350" s="37"/>
      <c r="L350" s="40"/>
      <c r="M350" s="203"/>
      <c r="N350" s="204"/>
      <c r="O350" s="72"/>
      <c r="P350" s="72"/>
      <c r="Q350" s="72"/>
      <c r="R350" s="72"/>
      <c r="S350" s="72"/>
      <c r="T350" s="73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155</v>
      </c>
      <c r="AU350" s="18" t="s">
        <v>83</v>
      </c>
    </row>
    <row r="351" spans="1:65" s="2" customFormat="1" ht="16.5" customHeight="1">
      <c r="A351" s="35"/>
      <c r="B351" s="36"/>
      <c r="C351" s="187" t="s">
        <v>733</v>
      </c>
      <c r="D351" s="187" t="s">
        <v>148</v>
      </c>
      <c r="E351" s="188" t="s">
        <v>853</v>
      </c>
      <c r="F351" s="189" t="s">
        <v>854</v>
      </c>
      <c r="G351" s="190" t="s">
        <v>320</v>
      </c>
      <c r="H351" s="191">
        <v>20</v>
      </c>
      <c r="I351" s="192"/>
      <c r="J351" s="193">
        <f>ROUND(I351*H351,2)</f>
        <v>0</v>
      </c>
      <c r="K351" s="189" t="s">
        <v>152</v>
      </c>
      <c r="L351" s="40"/>
      <c r="M351" s="194" t="s">
        <v>1</v>
      </c>
      <c r="N351" s="195" t="s">
        <v>38</v>
      </c>
      <c r="O351" s="72"/>
      <c r="P351" s="196">
        <f>O351*H351</f>
        <v>0</v>
      </c>
      <c r="Q351" s="196">
        <v>0</v>
      </c>
      <c r="R351" s="196">
        <f>Q351*H351</f>
        <v>0</v>
      </c>
      <c r="S351" s="196">
        <v>0</v>
      </c>
      <c r="T351" s="197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98" t="s">
        <v>199</v>
      </c>
      <c r="AT351" s="198" t="s">
        <v>148</v>
      </c>
      <c r="AU351" s="198" t="s">
        <v>83</v>
      </c>
      <c r="AY351" s="18" t="s">
        <v>146</v>
      </c>
      <c r="BE351" s="199">
        <f>IF(N351="základní",J351,0)</f>
        <v>0</v>
      </c>
      <c r="BF351" s="199">
        <f>IF(N351="snížená",J351,0)</f>
        <v>0</v>
      </c>
      <c r="BG351" s="199">
        <f>IF(N351="zákl. přenesená",J351,0)</f>
        <v>0</v>
      </c>
      <c r="BH351" s="199">
        <f>IF(N351="sníž. přenesená",J351,0)</f>
        <v>0</v>
      </c>
      <c r="BI351" s="199">
        <f>IF(N351="nulová",J351,0)</f>
        <v>0</v>
      </c>
      <c r="BJ351" s="18" t="s">
        <v>81</v>
      </c>
      <c r="BK351" s="199">
        <f>ROUND(I351*H351,2)</f>
        <v>0</v>
      </c>
      <c r="BL351" s="18" t="s">
        <v>199</v>
      </c>
      <c r="BM351" s="198" t="s">
        <v>220</v>
      </c>
    </row>
    <row r="352" spans="1:65" s="2" customFormat="1" ht="11.25">
      <c r="A352" s="35"/>
      <c r="B352" s="36"/>
      <c r="C352" s="37"/>
      <c r="D352" s="200" t="s">
        <v>154</v>
      </c>
      <c r="E352" s="37"/>
      <c r="F352" s="201" t="s">
        <v>854</v>
      </c>
      <c r="G352" s="37"/>
      <c r="H352" s="37"/>
      <c r="I352" s="202"/>
      <c r="J352" s="37"/>
      <c r="K352" s="37"/>
      <c r="L352" s="40"/>
      <c r="M352" s="203"/>
      <c r="N352" s="204"/>
      <c r="O352" s="72"/>
      <c r="P352" s="72"/>
      <c r="Q352" s="72"/>
      <c r="R352" s="72"/>
      <c r="S352" s="72"/>
      <c r="T352" s="73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154</v>
      </c>
      <c r="AU352" s="18" t="s">
        <v>83</v>
      </c>
    </row>
    <row r="353" spans="1:65" s="2" customFormat="1" ht="11.25">
      <c r="A353" s="35"/>
      <c r="B353" s="36"/>
      <c r="C353" s="37"/>
      <c r="D353" s="205" t="s">
        <v>155</v>
      </c>
      <c r="E353" s="37"/>
      <c r="F353" s="206" t="s">
        <v>856</v>
      </c>
      <c r="G353" s="37"/>
      <c r="H353" s="37"/>
      <c r="I353" s="202"/>
      <c r="J353" s="37"/>
      <c r="K353" s="37"/>
      <c r="L353" s="40"/>
      <c r="M353" s="203"/>
      <c r="N353" s="204"/>
      <c r="O353" s="72"/>
      <c r="P353" s="72"/>
      <c r="Q353" s="72"/>
      <c r="R353" s="72"/>
      <c r="S353" s="72"/>
      <c r="T353" s="73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8" t="s">
        <v>155</v>
      </c>
      <c r="AU353" s="18" t="s">
        <v>83</v>
      </c>
    </row>
    <row r="354" spans="1:65" s="2" customFormat="1" ht="24.2" customHeight="1">
      <c r="A354" s="35"/>
      <c r="B354" s="36"/>
      <c r="C354" s="187" t="s">
        <v>333</v>
      </c>
      <c r="D354" s="187" t="s">
        <v>148</v>
      </c>
      <c r="E354" s="188" t="s">
        <v>858</v>
      </c>
      <c r="F354" s="189" t="s">
        <v>859</v>
      </c>
      <c r="G354" s="190" t="s">
        <v>860</v>
      </c>
      <c r="H354" s="253"/>
      <c r="I354" s="192"/>
      <c r="J354" s="193">
        <f>ROUND(I354*H354,2)</f>
        <v>0</v>
      </c>
      <c r="K354" s="189" t="s">
        <v>152</v>
      </c>
      <c r="L354" s="40"/>
      <c r="M354" s="194" t="s">
        <v>1</v>
      </c>
      <c r="N354" s="195" t="s">
        <v>38</v>
      </c>
      <c r="O354" s="72"/>
      <c r="P354" s="196">
        <f>O354*H354</f>
        <v>0</v>
      </c>
      <c r="Q354" s="196">
        <v>0</v>
      </c>
      <c r="R354" s="196">
        <f>Q354*H354</f>
        <v>0</v>
      </c>
      <c r="S354" s="196">
        <v>0</v>
      </c>
      <c r="T354" s="197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98" t="s">
        <v>199</v>
      </c>
      <c r="AT354" s="198" t="s">
        <v>148</v>
      </c>
      <c r="AU354" s="198" t="s">
        <v>83</v>
      </c>
      <c r="AY354" s="18" t="s">
        <v>146</v>
      </c>
      <c r="BE354" s="199">
        <f>IF(N354="základní",J354,0)</f>
        <v>0</v>
      </c>
      <c r="BF354" s="199">
        <f>IF(N354="snížená",J354,0)</f>
        <v>0</v>
      </c>
      <c r="BG354" s="199">
        <f>IF(N354="zákl. přenesená",J354,0)</f>
        <v>0</v>
      </c>
      <c r="BH354" s="199">
        <f>IF(N354="sníž. přenesená",J354,0)</f>
        <v>0</v>
      </c>
      <c r="BI354" s="199">
        <f>IF(N354="nulová",J354,0)</f>
        <v>0</v>
      </c>
      <c r="BJ354" s="18" t="s">
        <v>81</v>
      </c>
      <c r="BK354" s="199">
        <f>ROUND(I354*H354,2)</f>
        <v>0</v>
      </c>
      <c r="BL354" s="18" t="s">
        <v>199</v>
      </c>
      <c r="BM354" s="198" t="s">
        <v>737</v>
      </c>
    </row>
    <row r="355" spans="1:65" s="2" customFormat="1" ht="11.25">
      <c r="A355" s="35"/>
      <c r="B355" s="36"/>
      <c r="C355" s="37"/>
      <c r="D355" s="200" t="s">
        <v>154</v>
      </c>
      <c r="E355" s="37"/>
      <c r="F355" s="201" t="s">
        <v>859</v>
      </c>
      <c r="G355" s="37"/>
      <c r="H355" s="37"/>
      <c r="I355" s="202"/>
      <c r="J355" s="37"/>
      <c r="K355" s="37"/>
      <c r="L355" s="40"/>
      <c r="M355" s="203"/>
      <c r="N355" s="204"/>
      <c r="O355" s="72"/>
      <c r="P355" s="72"/>
      <c r="Q355" s="72"/>
      <c r="R355" s="72"/>
      <c r="S355" s="72"/>
      <c r="T355" s="73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154</v>
      </c>
      <c r="AU355" s="18" t="s">
        <v>83</v>
      </c>
    </row>
    <row r="356" spans="1:65" s="2" customFormat="1" ht="11.25">
      <c r="A356" s="35"/>
      <c r="B356" s="36"/>
      <c r="C356" s="37"/>
      <c r="D356" s="205" t="s">
        <v>155</v>
      </c>
      <c r="E356" s="37"/>
      <c r="F356" s="206" t="s">
        <v>862</v>
      </c>
      <c r="G356" s="37"/>
      <c r="H356" s="37"/>
      <c r="I356" s="202"/>
      <c r="J356" s="37"/>
      <c r="K356" s="37"/>
      <c r="L356" s="40"/>
      <c r="M356" s="203"/>
      <c r="N356" s="204"/>
      <c r="O356" s="72"/>
      <c r="P356" s="72"/>
      <c r="Q356" s="72"/>
      <c r="R356" s="72"/>
      <c r="S356" s="72"/>
      <c r="T356" s="73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8" t="s">
        <v>155</v>
      </c>
      <c r="AU356" s="18" t="s">
        <v>83</v>
      </c>
    </row>
    <row r="357" spans="1:65" s="12" customFormat="1" ht="22.9" customHeight="1">
      <c r="B357" s="171"/>
      <c r="C357" s="172"/>
      <c r="D357" s="173" t="s">
        <v>72</v>
      </c>
      <c r="E357" s="185" t="s">
        <v>348</v>
      </c>
      <c r="F357" s="185" t="s">
        <v>349</v>
      </c>
      <c r="G357" s="172"/>
      <c r="H357" s="172"/>
      <c r="I357" s="175"/>
      <c r="J357" s="186">
        <f>BK357</f>
        <v>0</v>
      </c>
      <c r="K357" s="172"/>
      <c r="L357" s="177"/>
      <c r="M357" s="178"/>
      <c r="N357" s="179"/>
      <c r="O357" s="179"/>
      <c r="P357" s="180">
        <f>SUM(P358:P455)</f>
        <v>0</v>
      </c>
      <c r="Q357" s="179"/>
      <c r="R357" s="180">
        <f>SUM(R358:R455)</f>
        <v>0</v>
      </c>
      <c r="S357" s="179"/>
      <c r="T357" s="181">
        <f>SUM(T358:T455)</f>
        <v>0</v>
      </c>
      <c r="AR357" s="182" t="s">
        <v>83</v>
      </c>
      <c r="AT357" s="183" t="s">
        <v>72</v>
      </c>
      <c r="AU357" s="183" t="s">
        <v>81</v>
      </c>
      <c r="AY357" s="182" t="s">
        <v>146</v>
      </c>
      <c r="BK357" s="184">
        <f>SUM(BK358:BK455)</f>
        <v>0</v>
      </c>
    </row>
    <row r="358" spans="1:65" s="2" customFormat="1" ht="21.75" customHeight="1">
      <c r="A358" s="35"/>
      <c r="B358" s="36"/>
      <c r="C358" s="187" t="s">
        <v>739</v>
      </c>
      <c r="D358" s="187" t="s">
        <v>148</v>
      </c>
      <c r="E358" s="188" t="s">
        <v>1327</v>
      </c>
      <c r="F358" s="189" t="s">
        <v>1328</v>
      </c>
      <c r="G358" s="190" t="s">
        <v>937</v>
      </c>
      <c r="H358" s="191">
        <v>1</v>
      </c>
      <c r="I358" s="192"/>
      <c r="J358" s="193">
        <f>ROUND(I358*H358,2)</f>
        <v>0</v>
      </c>
      <c r="K358" s="189" t="s">
        <v>152</v>
      </c>
      <c r="L358" s="40"/>
      <c r="M358" s="194" t="s">
        <v>1</v>
      </c>
      <c r="N358" s="195" t="s">
        <v>38</v>
      </c>
      <c r="O358" s="72"/>
      <c r="P358" s="196">
        <f>O358*H358</f>
        <v>0</v>
      </c>
      <c r="Q358" s="196">
        <v>0</v>
      </c>
      <c r="R358" s="196">
        <f>Q358*H358</f>
        <v>0</v>
      </c>
      <c r="S358" s="196">
        <v>0</v>
      </c>
      <c r="T358" s="197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98" t="s">
        <v>199</v>
      </c>
      <c r="AT358" s="198" t="s">
        <v>148</v>
      </c>
      <c r="AU358" s="198" t="s">
        <v>83</v>
      </c>
      <c r="AY358" s="18" t="s">
        <v>146</v>
      </c>
      <c r="BE358" s="199">
        <f>IF(N358="základní",J358,0)</f>
        <v>0</v>
      </c>
      <c r="BF358" s="199">
        <f>IF(N358="snížená",J358,0)</f>
        <v>0</v>
      </c>
      <c r="BG358" s="199">
        <f>IF(N358="zákl. přenesená",J358,0)</f>
        <v>0</v>
      </c>
      <c r="BH358" s="199">
        <f>IF(N358="sníž. přenesená",J358,0)</f>
        <v>0</v>
      </c>
      <c r="BI358" s="199">
        <f>IF(N358="nulová",J358,0)</f>
        <v>0</v>
      </c>
      <c r="BJ358" s="18" t="s">
        <v>81</v>
      </c>
      <c r="BK358" s="199">
        <f>ROUND(I358*H358,2)</f>
        <v>0</v>
      </c>
      <c r="BL358" s="18" t="s">
        <v>199</v>
      </c>
      <c r="BM358" s="198" t="s">
        <v>740</v>
      </c>
    </row>
    <row r="359" spans="1:65" s="2" customFormat="1" ht="11.25">
      <c r="A359" s="35"/>
      <c r="B359" s="36"/>
      <c r="C359" s="37"/>
      <c r="D359" s="200" t="s">
        <v>154</v>
      </c>
      <c r="E359" s="37"/>
      <c r="F359" s="201" t="s">
        <v>1328</v>
      </c>
      <c r="G359" s="37"/>
      <c r="H359" s="37"/>
      <c r="I359" s="202"/>
      <c r="J359" s="37"/>
      <c r="K359" s="37"/>
      <c r="L359" s="40"/>
      <c r="M359" s="203"/>
      <c r="N359" s="204"/>
      <c r="O359" s="72"/>
      <c r="P359" s="72"/>
      <c r="Q359" s="72"/>
      <c r="R359" s="72"/>
      <c r="S359" s="72"/>
      <c r="T359" s="73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154</v>
      </c>
      <c r="AU359" s="18" t="s">
        <v>83</v>
      </c>
    </row>
    <row r="360" spans="1:65" s="2" customFormat="1" ht="11.25">
      <c r="A360" s="35"/>
      <c r="B360" s="36"/>
      <c r="C360" s="37"/>
      <c r="D360" s="205" t="s">
        <v>155</v>
      </c>
      <c r="E360" s="37"/>
      <c r="F360" s="206" t="s">
        <v>1330</v>
      </c>
      <c r="G360" s="37"/>
      <c r="H360" s="37"/>
      <c r="I360" s="202"/>
      <c r="J360" s="37"/>
      <c r="K360" s="37"/>
      <c r="L360" s="40"/>
      <c r="M360" s="203"/>
      <c r="N360" s="204"/>
      <c r="O360" s="72"/>
      <c r="P360" s="72"/>
      <c r="Q360" s="72"/>
      <c r="R360" s="72"/>
      <c r="S360" s="72"/>
      <c r="T360" s="73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155</v>
      </c>
      <c r="AU360" s="18" t="s">
        <v>83</v>
      </c>
    </row>
    <row r="361" spans="1:65" s="2" customFormat="1" ht="24.2" customHeight="1">
      <c r="A361" s="35"/>
      <c r="B361" s="36"/>
      <c r="C361" s="187" t="s">
        <v>337</v>
      </c>
      <c r="D361" s="187" t="s">
        <v>148</v>
      </c>
      <c r="E361" s="188" t="s">
        <v>1881</v>
      </c>
      <c r="F361" s="189" t="s">
        <v>1882</v>
      </c>
      <c r="G361" s="190" t="s">
        <v>320</v>
      </c>
      <c r="H361" s="191">
        <v>14</v>
      </c>
      <c r="I361" s="192"/>
      <c r="J361" s="193">
        <f>ROUND(I361*H361,2)</f>
        <v>0</v>
      </c>
      <c r="K361" s="189" t="s">
        <v>152</v>
      </c>
      <c r="L361" s="40"/>
      <c r="M361" s="194" t="s">
        <v>1</v>
      </c>
      <c r="N361" s="195" t="s">
        <v>38</v>
      </c>
      <c r="O361" s="72"/>
      <c r="P361" s="196">
        <f>O361*H361</f>
        <v>0</v>
      </c>
      <c r="Q361" s="196">
        <v>0</v>
      </c>
      <c r="R361" s="196">
        <f>Q361*H361</f>
        <v>0</v>
      </c>
      <c r="S361" s="196">
        <v>0</v>
      </c>
      <c r="T361" s="197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98" t="s">
        <v>199</v>
      </c>
      <c r="AT361" s="198" t="s">
        <v>148</v>
      </c>
      <c r="AU361" s="198" t="s">
        <v>83</v>
      </c>
      <c r="AY361" s="18" t="s">
        <v>146</v>
      </c>
      <c r="BE361" s="199">
        <f>IF(N361="základní",J361,0)</f>
        <v>0</v>
      </c>
      <c r="BF361" s="199">
        <f>IF(N361="snížená",J361,0)</f>
        <v>0</v>
      </c>
      <c r="BG361" s="199">
        <f>IF(N361="zákl. přenesená",J361,0)</f>
        <v>0</v>
      </c>
      <c r="BH361" s="199">
        <f>IF(N361="sníž. přenesená",J361,0)</f>
        <v>0</v>
      </c>
      <c r="BI361" s="199">
        <f>IF(N361="nulová",J361,0)</f>
        <v>0</v>
      </c>
      <c r="BJ361" s="18" t="s">
        <v>81</v>
      </c>
      <c r="BK361" s="199">
        <f>ROUND(I361*H361,2)</f>
        <v>0</v>
      </c>
      <c r="BL361" s="18" t="s">
        <v>199</v>
      </c>
      <c r="BM361" s="198" t="s">
        <v>743</v>
      </c>
    </row>
    <row r="362" spans="1:65" s="2" customFormat="1" ht="19.5">
      <c r="A362" s="35"/>
      <c r="B362" s="36"/>
      <c r="C362" s="37"/>
      <c r="D362" s="200" t="s">
        <v>154</v>
      </c>
      <c r="E362" s="37"/>
      <c r="F362" s="201" t="s">
        <v>1882</v>
      </c>
      <c r="G362" s="37"/>
      <c r="H362" s="37"/>
      <c r="I362" s="202"/>
      <c r="J362" s="37"/>
      <c r="K362" s="37"/>
      <c r="L362" s="40"/>
      <c r="M362" s="203"/>
      <c r="N362" s="204"/>
      <c r="O362" s="72"/>
      <c r="P362" s="72"/>
      <c r="Q362" s="72"/>
      <c r="R362" s="72"/>
      <c r="S362" s="72"/>
      <c r="T362" s="73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154</v>
      </c>
      <c r="AU362" s="18" t="s">
        <v>83</v>
      </c>
    </row>
    <row r="363" spans="1:65" s="2" customFormat="1" ht="11.25">
      <c r="A363" s="35"/>
      <c r="B363" s="36"/>
      <c r="C363" s="37"/>
      <c r="D363" s="205" t="s">
        <v>155</v>
      </c>
      <c r="E363" s="37"/>
      <c r="F363" s="206" t="s">
        <v>1883</v>
      </c>
      <c r="G363" s="37"/>
      <c r="H363" s="37"/>
      <c r="I363" s="202"/>
      <c r="J363" s="37"/>
      <c r="K363" s="37"/>
      <c r="L363" s="40"/>
      <c r="M363" s="203"/>
      <c r="N363" s="204"/>
      <c r="O363" s="72"/>
      <c r="P363" s="72"/>
      <c r="Q363" s="72"/>
      <c r="R363" s="72"/>
      <c r="S363" s="72"/>
      <c r="T363" s="73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155</v>
      </c>
      <c r="AU363" s="18" t="s">
        <v>83</v>
      </c>
    </row>
    <row r="364" spans="1:65" s="13" customFormat="1" ht="11.25">
      <c r="B364" s="207"/>
      <c r="C364" s="208"/>
      <c r="D364" s="200" t="s">
        <v>157</v>
      </c>
      <c r="E364" s="209" t="s">
        <v>1</v>
      </c>
      <c r="F364" s="210" t="s">
        <v>1884</v>
      </c>
      <c r="G364" s="208"/>
      <c r="H364" s="209" t="s">
        <v>1</v>
      </c>
      <c r="I364" s="211"/>
      <c r="J364" s="208"/>
      <c r="K364" s="208"/>
      <c r="L364" s="212"/>
      <c r="M364" s="213"/>
      <c r="N364" s="214"/>
      <c r="O364" s="214"/>
      <c r="P364" s="214"/>
      <c r="Q364" s="214"/>
      <c r="R364" s="214"/>
      <c r="S364" s="214"/>
      <c r="T364" s="215"/>
      <c r="AT364" s="216" t="s">
        <v>157</v>
      </c>
      <c r="AU364" s="216" t="s">
        <v>83</v>
      </c>
      <c r="AV364" s="13" t="s">
        <v>81</v>
      </c>
      <c r="AW364" s="13" t="s">
        <v>30</v>
      </c>
      <c r="AX364" s="13" t="s">
        <v>73</v>
      </c>
      <c r="AY364" s="216" t="s">
        <v>146</v>
      </c>
    </row>
    <row r="365" spans="1:65" s="14" customFormat="1" ht="11.25">
      <c r="B365" s="217"/>
      <c r="C365" s="218"/>
      <c r="D365" s="200" t="s">
        <v>157</v>
      </c>
      <c r="E365" s="219" t="s">
        <v>1</v>
      </c>
      <c r="F365" s="220" t="s">
        <v>187</v>
      </c>
      <c r="G365" s="218"/>
      <c r="H365" s="221">
        <v>12</v>
      </c>
      <c r="I365" s="222"/>
      <c r="J365" s="218"/>
      <c r="K365" s="218"/>
      <c r="L365" s="223"/>
      <c r="M365" s="224"/>
      <c r="N365" s="225"/>
      <c r="O365" s="225"/>
      <c r="P365" s="225"/>
      <c r="Q365" s="225"/>
      <c r="R365" s="225"/>
      <c r="S365" s="225"/>
      <c r="T365" s="226"/>
      <c r="AT365" s="227" t="s">
        <v>157</v>
      </c>
      <c r="AU365" s="227" t="s">
        <v>83</v>
      </c>
      <c r="AV365" s="14" t="s">
        <v>83</v>
      </c>
      <c r="AW365" s="14" t="s">
        <v>30</v>
      </c>
      <c r="AX365" s="14" t="s">
        <v>73</v>
      </c>
      <c r="AY365" s="227" t="s">
        <v>146</v>
      </c>
    </row>
    <row r="366" spans="1:65" s="13" customFormat="1" ht="11.25">
      <c r="B366" s="207"/>
      <c r="C366" s="208"/>
      <c r="D366" s="200" t="s">
        <v>157</v>
      </c>
      <c r="E366" s="209" t="s">
        <v>1</v>
      </c>
      <c r="F366" s="210" t="s">
        <v>1885</v>
      </c>
      <c r="G366" s="208"/>
      <c r="H366" s="209" t="s">
        <v>1</v>
      </c>
      <c r="I366" s="211"/>
      <c r="J366" s="208"/>
      <c r="K366" s="208"/>
      <c r="L366" s="212"/>
      <c r="M366" s="213"/>
      <c r="N366" s="214"/>
      <c r="O366" s="214"/>
      <c r="P366" s="214"/>
      <c r="Q366" s="214"/>
      <c r="R366" s="214"/>
      <c r="S366" s="214"/>
      <c r="T366" s="215"/>
      <c r="AT366" s="216" t="s">
        <v>157</v>
      </c>
      <c r="AU366" s="216" t="s">
        <v>83</v>
      </c>
      <c r="AV366" s="13" t="s">
        <v>81</v>
      </c>
      <c r="AW366" s="13" t="s">
        <v>30</v>
      </c>
      <c r="AX366" s="13" t="s">
        <v>73</v>
      </c>
      <c r="AY366" s="216" t="s">
        <v>146</v>
      </c>
    </row>
    <row r="367" spans="1:65" s="14" customFormat="1" ht="11.25">
      <c r="B367" s="217"/>
      <c r="C367" s="218"/>
      <c r="D367" s="200" t="s">
        <v>157</v>
      </c>
      <c r="E367" s="219" t="s">
        <v>1</v>
      </c>
      <c r="F367" s="220" t="s">
        <v>83</v>
      </c>
      <c r="G367" s="218"/>
      <c r="H367" s="221">
        <v>2</v>
      </c>
      <c r="I367" s="222"/>
      <c r="J367" s="218"/>
      <c r="K367" s="218"/>
      <c r="L367" s="223"/>
      <c r="M367" s="224"/>
      <c r="N367" s="225"/>
      <c r="O367" s="225"/>
      <c r="P367" s="225"/>
      <c r="Q367" s="225"/>
      <c r="R367" s="225"/>
      <c r="S367" s="225"/>
      <c r="T367" s="226"/>
      <c r="AT367" s="227" t="s">
        <v>157</v>
      </c>
      <c r="AU367" s="227" t="s">
        <v>83</v>
      </c>
      <c r="AV367" s="14" t="s">
        <v>83</v>
      </c>
      <c r="AW367" s="14" t="s">
        <v>30</v>
      </c>
      <c r="AX367" s="14" t="s">
        <v>73</v>
      </c>
      <c r="AY367" s="227" t="s">
        <v>146</v>
      </c>
    </row>
    <row r="368" spans="1:65" s="15" customFormat="1" ht="11.25">
      <c r="B368" s="228"/>
      <c r="C368" s="229"/>
      <c r="D368" s="200" t="s">
        <v>157</v>
      </c>
      <c r="E368" s="230" t="s">
        <v>1</v>
      </c>
      <c r="F368" s="231" t="s">
        <v>160</v>
      </c>
      <c r="G368" s="229"/>
      <c r="H368" s="232">
        <v>14</v>
      </c>
      <c r="I368" s="233"/>
      <c r="J368" s="229"/>
      <c r="K368" s="229"/>
      <c r="L368" s="234"/>
      <c r="M368" s="235"/>
      <c r="N368" s="236"/>
      <c r="O368" s="236"/>
      <c r="P368" s="236"/>
      <c r="Q368" s="236"/>
      <c r="R368" s="236"/>
      <c r="S368" s="236"/>
      <c r="T368" s="237"/>
      <c r="AT368" s="238" t="s">
        <v>157</v>
      </c>
      <c r="AU368" s="238" t="s">
        <v>83</v>
      </c>
      <c r="AV368" s="15" t="s">
        <v>153</v>
      </c>
      <c r="AW368" s="15" t="s">
        <v>30</v>
      </c>
      <c r="AX368" s="15" t="s">
        <v>81</v>
      </c>
      <c r="AY368" s="238" t="s">
        <v>146</v>
      </c>
    </row>
    <row r="369" spans="1:65" s="2" customFormat="1" ht="24.2" customHeight="1">
      <c r="A369" s="35"/>
      <c r="B369" s="36"/>
      <c r="C369" s="239" t="s">
        <v>747</v>
      </c>
      <c r="D369" s="239" t="s">
        <v>161</v>
      </c>
      <c r="E369" s="240" t="s">
        <v>1886</v>
      </c>
      <c r="F369" s="241" t="s">
        <v>1887</v>
      </c>
      <c r="G369" s="242" t="s">
        <v>320</v>
      </c>
      <c r="H369" s="243">
        <v>14.7</v>
      </c>
      <c r="I369" s="244"/>
      <c r="J369" s="245">
        <f>ROUND(I369*H369,2)</f>
        <v>0</v>
      </c>
      <c r="K369" s="241" t="s">
        <v>152</v>
      </c>
      <c r="L369" s="246"/>
      <c r="M369" s="247" t="s">
        <v>1</v>
      </c>
      <c r="N369" s="248" t="s">
        <v>38</v>
      </c>
      <c r="O369" s="72"/>
      <c r="P369" s="196">
        <f>O369*H369</f>
        <v>0</v>
      </c>
      <c r="Q369" s="196">
        <v>0</v>
      </c>
      <c r="R369" s="196">
        <f>Q369*H369</f>
        <v>0</v>
      </c>
      <c r="S369" s="196">
        <v>0</v>
      </c>
      <c r="T369" s="197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98" t="s">
        <v>281</v>
      </c>
      <c r="AT369" s="198" t="s">
        <v>161</v>
      </c>
      <c r="AU369" s="198" t="s">
        <v>83</v>
      </c>
      <c r="AY369" s="18" t="s">
        <v>146</v>
      </c>
      <c r="BE369" s="199">
        <f>IF(N369="základní",J369,0)</f>
        <v>0</v>
      </c>
      <c r="BF369" s="199">
        <f>IF(N369="snížená",J369,0)</f>
        <v>0</v>
      </c>
      <c r="BG369" s="199">
        <f>IF(N369="zákl. přenesená",J369,0)</f>
        <v>0</v>
      </c>
      <c r="BH369" s="199">
        <f>IF(N369="sníž. přenesená",J369,0)</f>
        <v>0</v>
      </c>
      <c r="BI369" s="199">
        <f>IF(N369="nulová",J369,0)</f>
        <v>0</v>
      </c>
      <c r="BJ369" s="18" t="s">
        <v>81</v>
      </c>
      <c r="BK369" s="199">
        <f>ROUND(I369*H369,2)</f>
        <v>0</v>
      </c>
      <c r="BL369" s="18" t="s">
        <v>199</v>
      </c>
      <c r="BM369" s="198" t="s">
        <v>750</v>
      </c>
    </row>
    <row r="370" spans="1:65" s="2" customFormat="1" ht="19.5">
      <c r="A370" s="35"/>
      <c r="B370" s="36"/>
      <c r="C370" s="37"/>
      <c r="D370" s="200" t="s">
        <v>154</v>
      </c>
      <c r="E370" s="37"/>
      <c r="F370" s="201" t="s">
        <v>1887</v>
      </c>
      <c r="G370" s="37"/>
      <c r="H370" s="37"/>
      <c r="I370" s="202"/>
      <c r="J370" s="37"/>
      <c r="K370" s="37"/>
      <c r="L370" s="40"/>
      <c r="M370" s="203"/>
      <c r="N370" s="204"/>
      <c r="O370" s="72"/>
      <c r="P370" s="72"/>
      <c r="Q370" s="72"/>
      <c r="R370" s="72"/>
      <c r="S370" s="72"/>
      <c r="T370" s="73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8" t="s">
        <v>154</v>
      </c>
      <c r="AU370" s="18" t="s">
        <v>83</v>
      </c>
    </row>
    <row r="371" spans="1:65" s="14" customFormat="1" ht="11.25">
      <c r="B371" s="217"/>
      <c r="C371" s="218"/>
      <c r="D371" s="200" t="s">
        <v>157</v>
      </c>
      <c r="E371" s="219" t="s">
        <v>1</v>
      </c>
      <c r="F371" s="220" t="s">
        <v>1888</v>
      </c>
      <c r="G371" s="218"/>
      <c r="H371" s="221">
        <v>14.7</v>
      </c>
      <c r="I371" s="222"/>
      <c r="J371" s="218"/>
      <c r="K371" s="218"/>
      <c r="L371" s="223"/>
      <c r="M371" s="224"/>
      <c r="N371" s="225"/>
      <c r="O371" s="225"/>
      <c r="P371" s="225"/>
      <c r="Q371" s="225"/>
      <c r="R371" s="225"/>
      <c r="S371" s="225"/>
      <c r="T371" s="226"/>
      <c r="AT371" s="227" t="s">
        <v>157</v>
      </c>
      <c r="AU371" s="227" t="s">
        <v>83</v>
      </c>
      <c r="AV371" s="14" t="s">
        <v>83</v>
      </c>
      <c r="AW371" s="14" t="s">
        <v>30</v>
      </c>
      <c r="AX371" s="14" t="s">
        <v>73</v>
      </c>
      <c r="AY371" s="227" t="s">
        <v>146</v>
      </c>
    </row>
    <row r="372" spans="1:65" s="15" customFormat="1" ht="11.25">
      <c r="B372" s="228"/>
      <c r="C372" s="229"/>
      <c r="D372" s="200" t="s">
        <v>157</v>
      </c>
      <c r="E372" s="230" t="s">
        <v>1</v>
      </c>
      <c r="F372" s="231" t="s">
        <v>160</v>
      </c>
      <c r="G372" s="229"/>
      <c r="H372" s="232">
        <v>14.7</v>
      </c>
      <c r="I372" s="233"/>
      <c r="J372" s="229"/>
      <c r="K372" s="229"/>
      <c r="L372" s="234"/>
      <c r="M372" s="235"/>
      <c r="N372" s="236"/>
      <c r="O372" s="236"/>
      <c r="P372" s="236"/>
      <c r="Q372" s="236"/>
      <c r="R372" s="236"/>
      <c r="S372" s="236"/>
      <c r="T372" s="237"/>
      <c r="AT372" s="238" t="s">
        <v>157</v>
      </c>
      <c r="AU372" s="238" t="s">
        <v>83</v>
      </c>
      <c r="AV372" s="15" t="s">
        <v>153</v>
      </c>
      <c r="AW372" s="15" t="s">
        <v>30</v>
      </c>
      <c r="AX372" s="15" t="s">
        <v>81</v>
      </c>
      <c r="AY372" s="238" t="s">
        <v>146</v>
      </c>
    </row>
    <row r="373" spans="1:65" s="2" customFormat="1" ht="24.2" customHeight="1">
      <c r="A373" s="35"/>
      <c r="B373" s="36"/>
      <c r="C373" s="187" t="s">
        <v>342</v>
      </c>
      <c r="D373" s="187" t="s">
        <v>148</v>
      </c>
      <c r="E373" s="188" t="s">
        <v>1889</v>
      </c>
      <c r="F373" s="189" t="s">
        <v>1890</v>
      </c>
      <c r="G373" s="190" t="s">
        <v>320</v>
      </c>
      <c r="H373" s="191">
        <v>68</v>
      </c>
      <c r="I373" s="192"/>
      <c r="J373" s="193">
        <f>ROUND(I373*H373,2)</f>
        <v>0</v>
      </c>
      <c r="K373" s="189" t="s">
        <v>152</v>
      </c>
      <c r="L373" s="40"/>
      <c r="M373" s="194" t="s">
        <v>1</v>
      </c>
      <c r="N373" s="195" t="s">
        <v>38</v>
      </c>
      <c r="O373" s="72"/>
      <c r="P373" s="196">
        <f>O373*H373</f>
        <v>0</v>
      </c>
      <c r="Q373" s="196">
        <v>0</v>
      </c>
      <c r="R373" s="196">
        <f>Q373*H373</f>
        <v>0</v>
      </c>
      <c r="S373" s="196">
        <v>0</v>
      </c>
      <c r="T373" s="197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98" t="s">
        <v>199</v>
      </c>
      <c r="AT373" s="198" t="s">
        <v>148</v>
      </c>
      <c r="AU373" s="198" t="s">
        <v>83</v>
      </c>
      <c r="AY373" s="18" t="s">
        <v>146</v>
      </c>
      <c r="BE373" s="199">
        <f>IF(N373="základní",J373,0)</f>
        <v>0</v>
      </c>
      <c r="BF373" s="199">
        <f>IF(N373="snížená",J373,0)</f>
        <v>0</v>
      </c>
      <c r="BG373" s="199">
        <f>IF(N373="zákl. přenesená",J373,0)</f>
        <v>0</v>
      </c>
      <c r="BH373" s="199">
        <f>IF(N373="sníž. přenesená",J373,0)</f>
        <v>0</v>
      </c>
      <c r="BI373" s="199">
        <f>IF(N373="nulová",J373,0)</f>
        <v>0</v>
      </c>
      <c r="BJ373" s="18" t="s">
        <v>81</v>
      </c>
      <c r="BK373" s="199">
        <f>ROUND(I373*H373,2)</f>
        <v>0</v>
      </c>
      <c r="BL373" s="18" t="s">
        <v>199</v>
      </c>
      <c r="BM373" s="198" t="s">
        <v>754</v>
      </c>
    </row>
    <row r="374" spans="1:65" s="2" customFormat="1" ht="11.25">
      <c r="A374" s="35"/>
      <c r="B374" s="36"/>
      <c r="C374" s="37"/>
      <c r="D374" s="200" t="s">
        <v>154</v>
      </c>
      <c r="E374" s="37"/>
      <c r="F374" s="201" t="s">
        <v>1890</v>
      </c>
      <c r="G374" s="37"/>
      <c r="H374" s="37"/>
      <c r="I374" s="202"/>
      <c r="J374" s="37"/>
      <c r="K374" s="37"/>
      <c r="L374" s="40"/>
      <c r="M374" s="203"/>
      <c r="N374" s="204"/>
      <c r="O374" s="72"/>
      <c r="P374" s="72"/>
      <c r="Q374" s="72"/>
      <c r="R374" s="72"/>
      <c r="S374" s="72"/>
      <c r="T374" s="73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8" t="s">
        <v>154</v>
      </c>
      <c r="AU374" s="18" t="s">
        <v>83</v>
      </c>
    </row>
    <row r="375" spans="1:65" s="2" customFormat="1" ht="11.25">
      <c r="A375" s="35"/>
      <c r="B375" s="36"/>
      <c r="C375" s="37"/>
      <c r="D375" s="205" t="s">
        <v>155</v>
      </c>
      <c r="E375" s="37"/>
      <c r="F375" s="206" t="s">
        <v>1891</v>
      </c>
      <c r="G375" s="37"/>
      <c r="H375" s="37"/>
      <c r="I375" s="202"/>
      <c r="J375" s="37"/>
      <c r="K375" s="37"/>
      <c r="L375" s="40"/>
      <c r="M375" s="203"/>
      <c r="N375" s="204"/>
      <c r="O375" s="72"/>
      <c r="P375" s="72"/>
      <c r="Q375" s="72"/>
      <c r="R375" s="72"/>
      <c r="S375" s="72"/>
      <c r="T375" s="73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155</v>
      </c>
      <c r="AU375" s="18" t="s">
        <v>83</v>
      </c>
    </row>
    <row r="376" spans="1:65" s="13" customFormat="1" ht="11.25">
      <c r="B376" s="207"/>
      <c r="C376" s="208"/>
      <c r="D376" s="200" t="s">
        <v>157</v>
      </c>
      <c r="E376" s="209" t="s">
        <v>1</v>
      </c>
      <c r="F376" s="210" t="s">
        <v>1892</v>
      </c>
      <c r="G376" s="208"/>
      <c r="H376" s="209" t="s">
        <v>1</v>
      </c>
      <c r="I376" s="211"/>
      <c r="J376" s="208"/>
      <c r="K376" s="208"/>
      <c r="L376" s="212"/>
      <c r="M376" s="213"/>
      <c r="N376" s="214"/>
      <c r="O376" s="214"/>
      <c r="P376" s="214"/>
      <c r="Q376" s="214"/>
      <c r="R376" s="214"/>
      <c r="S376" s="214"/>
      <c r="T376" s="215"/>
      <c r="AT376" s="216" t="s">
        <v>157</v>
      </c>
      <c r="AU376" s="216" t="s">
        <v>83</v>
      </c>
      <c r="AV376" s="13" t="s">
        <v>81</v>
      </c>
      <c r="AW376" s="13" t="s">
        <v>30</v>
      </c>
      <c r="AX376" s="13" t="s">
        <v>73</v>
      </c>
      <c r="AY376" s="216" t="s">
        <v>146</v>
      </c>
    </row>
    <row r="377" spans="1:65" s="14" customFormat="1" ht="11.25">
      <c r="B377" s="217"/>
      <c r="C377" s="218"/>
      <c r="D377" s="200" t="s">
        <v>157</v>
      </c>
      <c r="E377" s="219" t="s">
        <v>1</v>
      </c>
      <c r="F377" s="220" t="s">
        <v>1893</v>
      </c>
      <c r="G377" s="218"/>
      <c r="H377" s="221">
        <v>68</v>
      </c>
      <c r="I377" s="222"/>
      <c r="J377" s="218"/>
      <c r="K377" s="218"/>
      <c r="L377" s="223"/>
      <c r="M377" s="224"/>
      <c r="N377" s="225"/>
      <c r="O377" s="225"/>
      <c r="P377" s="225"/>
      <c r="Q377" s="225"/>
      <c r="R377" s="225"/>
      <c r="S377" s="225"/>
      <c r="T377" s="226"/>
      <c r="AT377" s="227" t="s">
        <v>157</v>
      </c>
      <c r="AU377" s="227" t="s">
        <v>83</v>
      </c>
      <c r="AV377" s="14" t="s">
        <v>83</v>
      </c>
      <c r="AW377" s="14" t="s">
        <v>30</v>
      </c>
      <c r="AX377" s="14" t="s">
        <v>73</v>
      </c>
      <c r="AY377" s="227" t="s">
        <v>146</v>
      </c>
    </row>
    <row r="378" spans="1:65" s="15" customFormat="1" ht="11.25">
      <c r="B378" s="228"/>
      <c r="C378" s="229"/>
      <c r="D378" s="200" t="s">
        <v>157</v>
      </c>
      <c r="E378" s="230" t="s">
        <v>1</v>
      </c>
      <c r="F378" s="231" t="s">
        <v>160</v>
      </c>
      <c r="G378" s="229"/>
      <c r="H378" s="232">
        <v>68</v>
      </c>
      <c r="I378" s="233"/>
      <c r="J378" s="229"/>
      <c r="K378" s="229"/>
      <c r="L378" s="234"/>
      <c r="M378" s="235"/>
      <c r="N378" s="236"/>
      <c r="O378" s="236"/>
      <c r="P378" s="236"/>
      <c r="Q378" s="236"/>
      <c r="R378" s="236"/>
      <c r="S378" s="236"/>
      <c r="T378" s="237"/>
      <c r="AT378" s="238" t="s">
        <v>157</v>
      </c>
      <c r="AU378" s="238" t="s">
        <v>83</v>
      </c>
      <c r="AV378" s="15" t="s">
        <v>153</v>
      </c>
      <c r="AW378" s="15" t="s">
        <v>30</v>
      </c>
      <c r="AX378" s="15" t="s">
        <v>81</v>
      </c>
      <c r="AY378" s="238" t="s">
        <v>146</v>
      </c>
    </row>
    <row r="379" spans="1:65" s="2" customFormat="1" ht="16.5" customHeight="1">
      <c r="A379" s="35"/>
      <c r="B379" s="36"/>
      <c r="C379" s="239" t="s">
        <v>756</v>
      </c>
      <c r="D379" s="239" t="s">
        <v>161</v>
      </c>
      <c r="E379" s="240" t="s">
        <v>1894</v>
      </c>
      <c r="F379" s="241" t="s">
        <v>1895</v>
      </c>
      <c r="G379" s="242" t="s">
        <v>320</v>
      </c>
      <c r="H379" s="243">
        <v>71.400000000000006</v>
      </c>
      <c r="I379" s="244"/>
      <c r="J379" s="245">
        <f>ROUND(I379*H379,2)</f>
        <v>0</v>
      </c>
      <c r="K379" s="241" t="s">
        <v>152</v>
      </c>
      <c r="L379" s="246"/>
      <c r="M379" s="247" t="s">
        <v>1</v>
      </c>
      <c r="N379" s="248" t="s">
        <v>38</v>
      </c>
      <c r="O379" s="72"/>
      <c r="P379" s="196">
        <f>O379*H379</f>
        <v>0</v>
      </c>
      <c r="Q379" s="196">
        <v>0</v>
      </c>
      <c r="R379" s="196">
        <f>Q379*H379</f>
        <v>0</v>
      </c>
      <c r="S379" s="196">
        <v>0</v>
      </c>
      <c r="T379" s="197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198" t="s">
        <v>281</v>
      </c>
      <c r="AT379" s="198" t="s">
        <v>161</v>
      </c>
      <c r="AU379" s="198" t="s">
        <v>83</v>
      </c>
      <c r="AY379" s="18" t="s">
        <v>146</v>
      </c>
      <c r="BE379" s="199">
        <f>IF(N379="základní",J379,0)</f>
        <v>0</v>
      </c>
      <c r="BF379" s="199">
        <f>IF(N379="snížená",J379,0)</f>
        <v>0</v>
      </c>
      <c r="BG379" s="199">
        <f>IF(N379="zákl. přenesená",J379,0)</f>
        <v>0</v>
      </c>
      <c r="BH379" s="199">
        <f>IF(N379="sníž. přenesená",J379,0)</f>
        <v>0</v>
      </c>
      <c r="BI379" s="199">
        <f>IF(N379="nulová",J379,0)</f>
        <v>0</v>
      </c>
      <c r="BJ379" s="18" t="s">
        <v>81</v>
      </c>
      <c r="BK379" s="199">
        <f>ROUND(I379*H379,2)</f>
        <v>0</v>
      </c>
      <c r="BL379" s="18" t="s">
        <v>199</v>
      </c>
      <c r="BM379" s="198" t="s">
        <v>759</v>
      </c>
    </row>
    <row r="380" spans="1:65" s="2" customFormat="1" ht="11.25">
      <c r="A380" s="35"/>
      <c r="B380" s="36"/>
      <c r="C380" s="37"/>
      <c r="D380" s="200" t="s">
        <v>154</v>
      </c>
      <c r="E380" s="37"/>
      <c r="F380" s="201" t="s">
        <v>1895</v>
      </c>
      <c r="G380" s="37"/>
      <c r="H380" s="37"/>
      <c r="I380" s="202"/>
      <c r="J380" s="37"/>
      <c r="K380" s="37"/>
      <c r="L380" s="40"/>
      <c r="M380" s="203"/>
      <c r="N380" s="204"/>
      <c r="O380" s="72"/>
      <c r="P380" s="72"/>
      <c r="Q380" s="72"/>
      <c r="R380" s="72"/>
      <c r="S380" s="72"/>
      <c r="T380" s="73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T380" s="18" t="s">
        <v>154</v>
      </c>
      <c r="AU380" s="18" t="s">
        <v>83</v>
      </c>
    </row>
    <row r="381" spans="1:65" s="14" customFormat="1" ht="11.25">
      <c r="B381" s="217"/>
      <c r="C381" s="218"/>
      <c r="D381" s="200" t="s">
        <v>157</v>
      </c>
      <c r="E381" s="219" t="s">
        <v>1</v>
      </c>
      <c r="F381" s="220" t="s">
        <v>1896</v>
      </c>
      <c r="G381" s="218"/>
      <c r="H381" s="221">
        <v>71.400000000000006</v>
      </c>
      <c r="I381" s="222"/>
      <c r="J381" s="218"/>
      <c r="K381" s="218"/>
      <c r="L381" s="223"/>
      <c r="M381" s="224"/>
      <c r="N381" s="225"/>
      <c r="O381" s="225"/>
      <c r="P381" s="225"/>
      <c r="Q381" s="225"/>
      <c r="R381" s="225"/>
      <c r="S381" s="225"/>
      <c r="T381" s="226"/>
      <c r="AT381" s="227" t="s">
        <v>157</v>
      </c>
      <c r="AU381" s="227" t="s">
        <v>83</v>
      </c>
      <c r="AV381" s="14" t="s">
        <v>83</v>
      </c>
      <c r="AW381" s="14" t="s">
        <v>30</v>
      </c>
      <c r="AX381" s="14" t="s">
        <v>73</v>
      </c>
      <c r="AY381" s="227" t="s">
        <v>146</v>
      </c>
    </row>
    <row r="382" spans="1:65" s="15" customFormat="1" ht="11.25">
      <c r="B382" s="228"/>
      <c r="C382" s="229"/>
      <c r="D382" s="200" t="s">
        <v>157</v>
      </c>
      <c r="E382" s="230" t="s">
        <v>1</v>
      </c>
      <c r="F382" s="231" t="s">
        <v>160</v>
      </c>
      <c r="G382" s="229"/>
      <c r="H382" s="232">
        <v>71.400000000000006</v>
      </c>
      <c r="I382" s="233"/>
      <c r="J382" s="229"/>
      <c r="K382" s="229"/>
      <c r="L382" s="234"/>
      <c r="M382" s="235"/>
      <c r="N382" s="236"/>
      <c r="O382" s="236"/>
      <c r="P382" s="236"/>
      <c r="Q382" s="236"/>
      <c r="R382" s="236"/>
      <c r="S382" s="236"/>
      <c r="T382" s="237"/>
      <c r="AT382" s="238" t="s">
        <v>157</v>
      </c>
      <c r="AU382" s="238" t="s">
        <v>83</v>
      </c>
      <c r="AV382" s="15" t="s">
        <v>153</v>
      </c>
      <c r="AW382" s="15" t="s">
        <v>30</v>
      </c>
      <c r="AX382" s="15" t="s">
        <v>81</v>
      </c>
      <c r="AY382" s="238" t="s">
        <v>146</v>
      </c>
    </row>
    <row r="383" spans="1:65" s="2" customFormat="1" ht="24.2" customHeight="1">
      <c r="A383" s="35"/>
      <c r="B383" s="36"/>
      <c r="C383" s="187" t="s">
        <v>345</v>
      </c>
      <c r="D383" s="187" t="s">
        <v>148</v>
      </c>
      <c r="E383" s="188" t="s">
        <v>1897</v>
      </c>
      <c r="F383" s="189" t="s">
        <v>1898</v>
      </c>
      <c r="G383" s="190" t="s">
        <v>320</v>
      </c>
      <c r="H383" s="191">
        <v>115</v>
      </c>
      <c r="I383" s="192"/>
      <c r="J383" s="193">
        <f>ROUND(I383*H383,2)</f>
        <v>0</v>
      </c>
      <c r="K383" s="189" t="s">
        <v>152</v>
      </c>
      <c r="L383" s="40"/>
      <c r="M383" s="194" t="s">
        <v>1</v>
      </c>
      <c r="N383" s="195" t="s">
        <v>38</v>
      </c>
      <c r="O383" s="72"/>
      <c r="P383" s="196">
        <f>O383*H383</f>
        <v>0</v>
      </c>
      <c r="Q383" s="196">
        <v>0</v>
      </c>
      <c r="R383" s="196">
        <f>Q383*H383</f>
        <v>0</v>
      </c>
      <c r="S383" s="196">
        <v>0</v>
      </c>
      <c r="T383" s="197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198" t="s">
        <v>199</v>
      </c>
      <c r="AT383" s="198" t="s">
        <v>148</v>
      </c>
      <c r="AU383" s="198" t="s">
        <v>83</v>
      </c>
      <c r="AY383" s="18" t="s">
        <v>146</v>
      </c>
      <c r="BE383" s="199">
        <f>IF(N383="základní",J383,0)</f>
        <v>0</v>
      </c>
      <c r="BF383" s="199">
        <f>IF(N383="snížená",J383,0)</f>
        <v>0</v>
      </c>
      <c r="BG383" s="199">
        <f>IF(N383="zákl. přenesená",J383,0)</f>
        <v>0</v>
      </c>
      <c r="BH383" s="199">
        <f>IF(N383="sníž. přenesená",J383,0)</f>
        <v>0</v>
      </c>
      <c r="BI383" s="199">
        <f>IF(N383="nulová",J383,0)</f>
        <v>0</v>
      </c>
      <c r="BJ383" s="18" t="s">
        <v>81</v>
      </c>
      <c r="BK383" s="199">
        <f>ROUND(I383*H383,2)</f>
        <v>0</v>
      </c>
      <c r="BL383" s="18" t="s">
        <v>199</v>
      </c>
      <c r="BM383" s="198" t="s">
        <v>763</v>
      </c>
    </row>
    <row r="384" spans="1:65" s="2" customFormat="1" ht="19.5">
      <c r="A384" s="35"/>
      <c r="B384" s="36"/>
      <c r="C384" s="37"/>
      <c r="D384" s="200" t="s">
        <v>154</v>
      </c>
      <c r="E384" s="37"/>
      <c r="F384" s="201" t="s">
        <v>1898</v>
      </c>
      <c r="G384" s="37"/>
      <c r="H384" s="37"/>
      <c r="I384" s="202"/>
      <c r="J384" s="37"/>
      <c r="K384" s="37"/>
      <c r="L384" s="40"/>
      <c r="M384" s="203"/>
      <c r="N384" s="204"/>
      <c r="O384" s="72"/>
      <c r="P384" s="72"/>
      <c r="Q384" s="72"/>
      <c r="R384" s="72"/>
      <c r="S384" s="72"/>
      <c r="T384" s="73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T384" s="18" t="s">
        <v>154</v>
      </c>
      <c r="AU384" s="18" t="s">
        <v>83</v>
      </c>
    </row>
    <row r="385" spans="1:65" s="2" customFormat="1" ht="11.25">
      <c r="A385" s="35"/>
      <c r="B385" s="36"/>
      <c r="C385" s="37"/>
      <c r="D385" s="205" t="s">
        <v>155</v>
      </c>
      <c r="E385" s="37"/>
      <c r="F385" s="206" t="s">
        <v>1899</v>
      </c>
      <c r="G385" s="37"/>
      <c r="H385" s="37"/>
      <c r="I385" s="202"/>
      <c r="J385" s="37"/>
      <c r="K385" s="37"/>
      <c r="L385" s="40"/>
      <c r="M385" s="203"/>
      <c r="N385" s="204"/>
      <c r="O385" s="72"/>
      <c r="P385" s="72"/>
      <c r="Q385" s="72"/>
      <c r="R385" s="72"/>
      <c r="S385" s="72"/>
      <c r="T385" s="73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8" t="s">
        <v>155</v>
      </c>
      <c r="AU385" s="18" t="s">
        <v>83</v>
      </c>
    </row>
    <row r="386" spans="1:65" s="13" customFormat="1" ht="11.25">
      <c r="B386" s="207"/>
      <c r="C386" s="208"/>
      <c r="D386" s="200" t="s">
        <v>157</v>
      </c>
      <c r="E386" s="209" t="s">
        <v>1</v>
      </c>
      <c r="F386" s="210" t="s">
        <v>1900</v>
      </c>
      <c r="G386" s="208"/>
      <c r="H386" s="209" t="s">
        <v>1</v>
      </c>
      <c r="I386" s="211"/>
      <c r="J386" s="208"/>
      <c r="K386" s="208"/>
      <c r="L386" s="212"/>
      <c r="M386" s="213"/>
      <c r="N386" s="214"/>
      <c r="O386" s="214"/>
      <c r="P386" s="214"/>
      <c r="Q386" s="214"/>
      <c r="R386" s="214"/>
      <c r="S386" s="214"/>
      <c r="T386" s="215"/>
      <c r="AT386" s="216" t="s">
        <v>157</v>
      </c>
      <c r="AU386" s="216" t="s">
        <v>83</v>
      </c>
      <c r="AV386" s="13" t="s">
        <v>81</v>
      </c>
      <c r="AW386" s="13" t="s">
        <v>30</v>
      </c>
      <c r="AX386" s="13" t="s">
        <v>73</v>
      </c>
      <c r="AY386" s="216" t="s">
        <v>146</v>
      </c>
    </row>
    <row r="387" spans="1:65" s="14" customFormat="1" ht="11.25">
      <c r="B387" s="217"/>
      <c r="C387" s="218"/>
      <c r="D387" s="200" t="s">
        <v>157</v>
      </c>
      <c r="E387" s="219" t="s">
        <v>1</v>
      </c>
      <c r="F387" s="220" t="s">
        <v>1901</v>
      </c>
      <c r="G387" s="218"/>
      <c r="H387" s="221">
        <v>115</v>
      </c>
      <c r="I387" s="222"/>
      <c r="J387" s="218"/>
      <c r="K387" s="218"/>
      <c r="L387" s="223"/>
      <c r="M387" s="224"/>
      <c r="N387" s="225"/>
      <c r="O387" s="225"/>
      <c r="P387" s="225"/>
      <c r="Q387" s="225"/>
      <c r="R387" s="225"/>
      <c r="S387" s="225"/>
      <c r="T387" s="226"/>
      <c r="AT387" s="227" t="s">
        <v>157</v>
      </c>
      <c r="AU387" s="227" t="s">
        <v>83</v>
      </c>
      <c r="AV387" s="14" t="s">
        <v>83</v>
      </c>
      <c r="AW387" s="14" t="s">
        <v>30</v>
      </c>
      <c r="AX387" s="14" t="s">
        <v>73</v>
      </c>
      <c r="AY387" s="227" t="s">
        <v>146</v>
      </c>
    </row>
    <row r="388" spans="1:65" s="15" customFormat="1" ht="11.25">
      <c r="B388" s="228"/>
      <c r="C388" s="229"/>
      <c r="D388" s="200" t="s">
        <v>157</v>
      </c>
      <c r="E388" s="230" t="s">
        <v>1</v>
      </c>
      <c r="F388" s="231" t="s">
        <v>160</v>
      </c>
      <c r="G388" s="229"/>
      <c r="H388" s="232">
        <v>115</v>
      </c>
      <c r="I388" s="233"/>
      <c r="J388" s="229"/>
      <c r="K388" s="229"/>
      <c r="L388" s="234"/>
      <c r="M388" s="235"/>
      <c r="N388" s="236"/>
      <c r="O388" s="236"/>
      <c r="P388" s="236"/>
      <c r="Q388" s="236"/>
      <c r="R388" s="236"/>
      <c r="S388" s="236"/>
      <c r="T388" s="237"/>
      <c r="AT388" s="238" t="s">
        <v>157</v>
      </c>
      <c r="AU388" s="238" t="s">
        <v>83</v>
      </c>
      <c r="AV388" s="15" t="s">
        <v>153</v>
      </c>
      <c r="AW388" s="15" t="s">
        <v>30</v>
      </c>
      <c r="AX388" s="15" t="s">
        <v>81</v>
      </c>
      <c r="AY388" s="238" t="s">
        <v>146</v>
      </c>
    </row>
    <row r="389" spans="1:65" s="2" customFormat="1" ht="24.2" customHeight="1">
      <c r="A389" s="35"/>
      <c r="B389" s="36"/>
      <c r="C389" s="239" t="s">
        <v>769</v>
      </c>
      <c r="D389" s="239" t="s">
        <v>161</v>
      </c>
      <c r="E389" s="240" t="s">
        <v>1270</v>
      </c>
      <c r="F389" s="241" t="s">
        <v>1271</v>
      </c>
      <c r="G389" s="242" t="s">
        <v>320</v>
      </c>
      <c r="H389" s="243">
        <v>132.25</v>
      </c>
      <c r="I389" s="244"/>
      <c r="J389" s="245">
        <f>ROUND(I389*H389,2)</f>
        <v>0</v>
      </c>
      <c r="K389" s="241" t="s">
        <v>152</v>
      </c>
      <c r="L389" s="246"/>
      <c r="M389" s="247" t="s">
        <v>1</v>
      </c>
      <c r="N389" s="248" t="s">
        <v>38</v>
      </c>
      <c r="O389" s="72"/>
      <c r="P389" s="196">
        <f>O389*H389</f>
        <v>0</v>
      </c>
      <c r="Q389" s="196">
        <v>0</v>
      </c>
      <c r="R389" s="196">
        <f>Q389*H389</f>
        <v>0</v>
      </c>
      <c r="S389" s="196">
        <v>0</v>
      </c>
      <c r="T389" s="197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198" t="s">
        <v>281</v>
      </c>
      <c r="AT389" s="198" t="s">
        <v>161</v>
      </c>
      <c r="AU389" s="198" t="s">
        <v>83</v>
      </c>
      <c r="AY389" s="18" t="s">
        <v>146</v>
      </c>
      <c r="BE389" s="199">
        <f>IF(N389="základní",J389,0)</f>
        <v>0</v>
      </c>
      <c r="BF389" s="199">
        <f>IF(N389="snížená",J389,0)</f>
        <v>0</v>
      </c>
      <c r="BG389" s="199">
        <f>IF(N389="zákl. přenesená",J389,0)</f>
        <v>0</v>
      </c>
      <c r="BH389" s="199">
        <f>IF(N389="sníž. přenesená",J389,0)</f>
        <v>0</v>
      </c>
      <c r="BI389" s="199">
        <f>IF(N389="nulová",J389,0)</f>
        <v>0</v>
      </c>
      <c r="BJ389" s="18" t="s">
        <v>81</v>
      </c>
      <c r="BK389" s="199">
        <f>ROUND(I389*H389,2)</f>
        <v>0</v>
      </c>
      <c r="BL389" s="18" t="s">
        <v>199</v>
      </c>
      <c r="BM389" s="198" t="s">
        <v>772</v>
      </c>
    </row>
    <row r="390" spans="1:65" s="2" customFormat="1" ht="19.5">
      <c r="A390" s="35"/>
      <c r="B390" s="36"/>
      <c r="C390" s="37"/>
      <c r="D390" s="200" t="s">
        <v>154</v>
      </c>
      <c r="E390" s="37"/>
      <c r="F390" s="201" t="s">
        <v>1271</v>
      </c>
      <c r="G390" s="37"/>
      <c r="H390" s="37"/>
      <c r="I390" s="202"/>
      <c r="J390" s="37"/>
      <c r="K390" s="37"/>
      <c r="L390" s="40"/>
      <c r="M390" s="203"/>
      <c r="N390" s="204"/>
      <c r="O390" s="72"/>
      <c r="P390" s="72"/>
      <c r="Q390" s="72"/>
      <c r="R390" s="72"/>
      <c r="S390" s="72"/>
      <c r="T390" s="73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8" t="s">
        <v>154</v>
      </c>
      <c r="AU390" s="18" t="s">
        <v>83</v>
      </c>
    </row>
    <row r="391" spans="1:65" s="14" customFormat="1" ht="11.25">
      <c r="B391" s="217"/>
      <c r="C391" s="218"/>
      <c r="D391" s="200" t="s">
        <v>157</v>
      </c>
      <c r="E391" s="219" t="s">
        <v>1</v>
      </c>
      <c r="F391" s="220" t="s">
        <v>1902</v>
      </c>
      <c r="G391" s="218"/>
      <c r="H391" s="221">
        <v>132.25</v>
      </c>
      <c r="I391" s="222"/>
      <c r="J391" s="218"/>
      <c r="K391" s="218"/>
      <c r="L391" s="223"/>
      <c r="M391" s="224"/>
      <c r="N391" s="225"/>
      <c r="O391" s="225"/>
      <c r="P391" s="225"/>
      <c r="Q391" s="225"/>
      <c r="R391" s="225"/>
      <c r="S391" s="225"/>
      <c r="T391" s="226"/>
      <c r="AT391" s="227" t="s">
        <v>157</v>
      </c>
      <c r="AU391" s="227" t="s">
        <v>83</v>
      </c>
      <c r="AV391" s="14" t="s">
        <v>83</v>
      </c>
      <c r="AW391" s="14" t="s">
        <v>30</v>
      </c>
      <c r="AX391" s="14" t="s">
        <v>73</v>
      </c>
      <c r="AY391" s="227" t="s">
        <v>146</v>
      </c>
    </row>
    <row r="392" spans="1:65" s="15" customFormat="1" ht="11.25">
      <c r="B392" s="228"/>
      <c r="C392" s="229"/>
      <c r="D392" s="200" t="s">
        <v>157</v>
      </c>
      <c r="E392" s="230" t="s">
        <v>1</v>
      </c>
      <c r="F392" s="231" t="s">
        <v>160</v>
      </c>
      <c r="G392" s="229"/>
      <c r="H392" s="232">
        <v>132.25</v>
      </c>
      <c r="I392" s="233"/>
      <c r="J392" s="229"/>
      <c r="K392" s="229"/>
      <c r="L392" s="234"/>
      <c r="M392" s="235"/>
      <c r="N392" s="236"/>
      <c r="O392" s="236"/>
      <c r="P392" s="236"/>
      <c r="Q392" s="236"/>
      <c r="R392" s="236"/>
      <c r="S392" s="236"/>
      <c r="T392" s="237"/>
      <c r="AT392" s="238" t="s">
        <v>157</v>
      </c>
      <c r="AU392" s="238" t="s">
        <v>83</v>
      </c>
      <c r="AV392" s="15" t="s">
        <v>153</v>
      </c>
      <c r="AW392" s="15" t="s">
        <v>30</v>
      </c>
      <c r="AX392" s="15" t="s">
        <v>81</v>
      </c>
      <c r="AY392" s="238" t="s">
        <v>146</v>
      </c>
    </row>
    <row r="393" spans="1:65" s="2" customFormat="1" ht="33" customHeight="1">
      <c r="A393" s="35"/>
      <c r="B393" s="36"/>
      <c r="C393" s="187" t="s">
        <v>353</v>
      </c>
      <c r="D393" s="187" t="s">
        <v>148</v>
      </c>
      <c r="E393" s="188" t="s">
        <v>1903</v>
      </c>
      <c r="F393" s="189" t="s">
        <v>1904</v>
      </c>
      <c r="G393" s="190" t="s">
        <v>327</v>
      </c>
      <c r="H393" s="191">
        <v>9</v>
      </c>
      <c r="I393" s="192"/>
      <c r="J393" s="193">
        <f>ROUND(I393*H393,2)</f>
        <v>0</v>
      </c>
      <c r="K393" s="189" t="s">
        <v>152</v>
      </c>
      <c r="L393" s="40"/>
      <c r="M393" s="194" t="s">
        <v>1</v>
      </c>
      <c r="N393" s="195" t="s">
        <v>38</v>
      </c>
      <c r="O393" s="72"/>
      <c r="P393" s="196">
        <f>O393*H393</f>
        <v>0</v>
      </c>
      <c r="Q393" s="196">
        <v>0</v>
      </c>
      <c r="R393" s="196">
        <f>Q393*H393</f>
        <v>0</v>
      </c>
      <c r="S393" s="196">
        <v>0</v>
      </c>
      <c r="T393" s="197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98" t="s">
        <v>199</v>
      </c>
      <c r="AT393" s="198" t="s">
        <v>148</v>
      </c>
      <c r="AU393" s="198" t="s">
        <v>83</v>
      </c>
      <c r="AY393" s="18" t="s">
        <v>146</v>
      </c>
      <c r="BE393" s="199">
        <f>IF(N393="základní",J393,0)</f>
        <v>0</v>
      </c>
      <c r="BF393" s="199">
        <f>IF(N393="snížená",J393,0)</f>
        <v>0</v>
      </c>
      <c r="BG393" s="199">
        <f>IF(N393="zákl. přenesená",J393,0)</f>
        <v>0</v>
      </c>
      <c r="BH393" s="199">
        <f>IF(N393="sníž. přenesená",J393,0)</f>
        <v>0</v>
      </c>
      <c r="BI393" s="199">
        <f>IF(N393="nulová",J393,0)</f>
        <v>0</v>
      </c>
      <c r="BJ393" s="18" t="s">
        <v>81</v>
      </c>
      <c r="BK393" s="199">
        <f>ROUND(I393*H393,2)</f>
        <v>0</v>
      </c>
      <c r="BL393" s="18" t="s">
        <v>199</v>
      </c>
      <c r="BM393" s="198" t="s">
        <v>776</v>
      </c>
    </row>
    <row r="394" spans="1:65" s="2" customFormat="1" ht="19.5">
      <c r="A394" s="35"/>
      <c r="B394" s="36"/>
      <c r="C394" s="37"/>
      <c r="D394" s="200" t="s">
        <v>154</v>
      </c>
      <c r="E394" s="37"/>
      <c r="F394" s="201" t="s">
        <v>1904</v>
      </c>
      <c r="G394" s="37"/>
      <c r="H394" s="37"/>
      <c r="I394" s="202"/>
      <c r="J394" s="37"/>
      <c r="K394" s="37"/>
      <c r="L394" s="40"/>
      <c r="M394" s="203"/>
      <c r="N394" s="204"/>
      <c r="O394" s="72"/>
      <c r="P394" s="72"/>
      <c r="Q394" s="72"/>
      <c r="R394" s="72"/>
      <c r="S394" s="72"/>
      <c r="T394" s="73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154</v>
      </c>
      <c r="AU394" s="18" t="s">
        <v>83</v>
      </c>
    </row>
    <row r="395" spans="1:65" s="2" customFormat="1" ht="11.25">
      <c r="A395" s="35"/>
      <c r="B395" s="36"/>
      <c r="C395" s="37"/>
      <c r="D395" s="205" t="s">
        <v>155</v>
      </c>
      <c r="E395" s="37"/>
      <c r="F395" s="206" t="s">
        <v>1905</v>
      </c>
      <c r="G395" s="37"/>
      <c r="H395" s="37"/>
      <c r="I395" s="202"/>
      <c r="J395" s="37"/>
      <c r="K395" s="37"/>
      <c r="L395" s="40"/>
      <c r="M395" s="203"/>
      <c r="N395" s="204"/>
      <c r="O395" s="72"/>
      <c r="P395" s="72"/>
      <c r="Q395" s="72"/>
      <c r="R395" s="72"/>
      <c r="S395" s="72"/>
      <c r="T395" s="73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8" t="s">
        <v>155</v>
      </c>
      <c r="AU395" s="18" t="s">
        <v>83</v>
      </c>
    </row>
    <row r="396" spans="1:65" s="13" customFormat="1" ht="11.25">
      <c r="B396" s="207"/>
      <c r="C396" s="208"/>
      <c r="D396" s="200" t="s">
        <v>157</v>
      </c>
      <c r="E396" s="209" t="s">
        <v>1</v>
      </c>
      <c r="F396" s="210" t="s">
        <v>1906</v>
      </c>
      <c r="G396" s="208"/>
      <c r="H396" s="209" t="s">
        <v>1</v>
      </c>
      <c r="I396" s="211"/>
      <c r="J396" s="208"/>
      <c r="K396" s="208"/>
      <c r="L396" s="212"/>
      <c r="M396" s="213"/>
      <c r="N396" s="214"/>
      <c r="O396" s="214"/>
      <c r="P396" s="214"/>
      <c r="Q396" s="214"/>
      <c r="R396" s="214"/>
      <c r="S396" s="214"/>
      <c r="T396" s="215"/>
      <c r="AT396" s="216" t="s">
        <v>157</v>
      </c>
      <c r="AU396" s="216" t="s">
        <v>83</v>
      </c>
      <c r="AV396" s="13" t="s">
        <v>81</v>
      </c>
      <c r="AW396" s="13" t="s">
        <v>30</v>
      </c>
      <c r="AX396" s="13" t="s">
        <v>73</v>
      </c>
      <c r="AY396" s="216" t="s">
        <v>146</v>
      </c>
    </row>
    <row r="397" spans="1:65" s="14" customFormat="1" ht="11.25">
      <c r="B397" s="217"/>
      <c r="C397" s="218"/>
      <c r="D397" s="200" t="s">
        <v>157</v>
      </c>
      <c r="E397" s="219" t="s">
        <v>1</v>
      </c>
      <c r="F397" s="220" t="s">
        <v>1907</v>
      </c>
      <c r="G397" s="218"/>
      <c r="H397" s="221">
        <v>6</v>
      </c>
      <c r="I397" s="222"/>
      <c r="J397" s="218"/>
      <c r="K397" s="218"/>
      <c r="L397" s="223"/>
      <c r="M397" s="224"/>
      <c r="N397" s="225"/>
      <c r="O397" s="225"/>
      <c r="P397" s="225"/>
      <c r="Q397" s="225"/>
      <c r="R397" s="225"/>
      <c r="S397" s="225"/>
      <c r="T397" s="226"/>
      <c r="AT397" s="227" t="s">
        <v>157</v>
      </c>
      <c r="AU397" s="227" t="s">
        <v>83</v>
      </c>
      <c r="AV397" s="14" t="s">
        <v>83</v>
      </c>
      <c r="AW397" s="14" t="s">
        <v>30</v>
      </c>
      <c r="AX397" s="14" t="s">
        <v>73</v>
      </c>
      <c r="AY397" s="227" t="s">
        <v>146</v>
      </c>
    </row>
    <row r="398" spans="1:65" s="13" customFormat="1" ht="11.25">
      <c r="B398" s="207"/>
      <c r="C398" s="208"/>
      <c r="D398" s="200" t="s">
        <v>157</v>
      </c>
      <c r="E398" s="209" t="s">
        <v>1</v>
      </c>
      <c r="F398" s="210" t="s">
        <v>1908</v>
      </c>
      <c r="G398" s="208"/>
      <c r="H398" s="209" t="s">
        <v>1</v>
      </c>
      <c r="I398" s="211"/>
      <c r="J398" s="208"/>
      <c r="K398" s="208"/>
      <c r="L398" s="212"/>
      <c r="M398" s="213"/>
      <c r="N398" s="214"/>
      <c r="O398" s="214"/>
      <c r="P398" s="214"/>
      <c r="Q398" s="214"/>
      <c r="R398" s="214"/>
      <c r="S398" s="214"/>
      <c r="T398" s="215"/>
      <c r="AT398" s="216" t="s">
        <v>157</v>
      </c>
      <c r="AU398" s="216" t="s">
        <v>83</v>
      </c>
      <c r="AV398" s="13" t="s">
        <v>81</v>
      </c>
      <c r="AW398" s="13" t="s">
        <v>30</v>
      </c>
      <c r="AX398" s="13" t="s">
        <v>73</v>
      </c>
      <c r="AY398" s="216" t="s">
        <v>146</v>
      </c>
    </row>
    <row r="399" spans="1:65" s="14" customFormat="1" ht="11.25">
      <c r="B399" s="217"/>
      <c r="C399" s="218"/>
      <c r="D399" s="200" t="s">
        <v>157</v>
      </c>
      <c r="E399" s="219" t="s">
        <v>1</v>
      </c>
      <c r="F399" s="220" t="s">
        <v>167</v>
      </c>
      <c r="G399" s="218"/>
      <c r="H399" s="221">
        <v>3</v>
      </c>
      <c r="I399" s="222"/>
      <c r="J399" s="218"/>
      <c r="K399" s="218"/>
      <c r="L399" s="223"/>
      <c r="M399" s="224"/>
      <c r="N399" s="225"/>
      <c r="O399" s="225"/>
      <c r="P399" s="225"/>
      <c r="Q399" s="225"/>
      <c r="R399" s="225"/>
      <c r="S399" s="225"/>
      <c r="T399" s="226"/>
      <c r="AT399" s="227" t="s">
        <v>157</v>
      </c>
      <c r="AU399" s="227" t="s">
        <v>83</v>
      </c>
      <c r="AV399" s="14" t="s">
        <v>83</v>
      </c>
      <c r="AW399" s="14" t="s">
        <v>30</v>
      </c>
      <c r="AX399" s="14" t="s">
        <v>73</v>
      </c>
      <c r="AY399" s="227" t="s">
        <v>146</v>
      </c>
    </row>
    <row r="400" spans="1:65" s="15" customFormat="1" ht="11.25">
      <c r="B400" s="228"/>
      <c r="C400" s="229"/>
      <c r="D400" s="200" t="s">
        <v>157</v>
      </c>
      <c r="E400" s="230" t="s">
        <v>1</v>
      </c>
      <c r="F400" s="231" t="s">
        <v>160</v>
      </c>
      <c r="G400" s="229"/>
      <c r="H400" s="232">
        <v>9</v>
      </c>
      <c r="I400" s="233"/>
      <c r="J400" s="229"/>
      <c r="K400" s="229"/>
      <c r="L400" s="234"/>
      <c r="M400" s="235"/>
      <c r="N400" s="236"/>
      <c r="O400" s="236"/>
      <c r="P400" s="236"/>
      <c r="Q400" s="236"/>
      <c r="R400" s="236"/>
      <c r="S400" s="236"/>
      <c r="T400" s="237"/>
      <c r="AT400" s="238" t="s">
        <v>157</v>
      </c>
      <c r="AU400" s="238" t="s">
        <v>83</v>
      </c>
      <c r="AV400" s="15" t="s">
        <v>153</v>
      </c>
      <c r="AW400" s="15" t="s">
        <v>30</v>
      </c>
      <c r="AX400" s="15" t="s">
        <v>81</v>
      </c>
      <c r="AY400" s="238" t="s">
        <v>146</v>
      </c>
    </row>
    <row r="401" spans="1:65" s="2" customFormat="1" ht="24.2" customHeight="1">
      <c r="A401" s="35"/>
      <c r="B401" s="36"/>
      <c r="C401" s="239" t="s">
        <v>780</v>
      </c>
      <c r="D401" s="239" t="s">
        <v>161</v>
      </c>
      <c r="E401" s="240" t="s">
        <v>1909</v>
      </c>
      <c r="F401" s="241" t="s">
        <v>1910</v>
      </c>
      <c r="G401" s="242" t="s">
        <v>327</v>
      </c>
      <c r="H401" s="243">
        <v>9</v>
      </c>
      <c r="I401" s="244"/>
      <c r="J401" s="245">
        <f>ROUND(I401*H401,2)</f>
        <v>0</v>
      </c>
      <c r="K401" s="241" t="s">
        <v>152</v>
      </c>
      <c r="L401" s="246"/>
      <c r="M401" s="247" t="s">
        <v>1</v>
      </c>
      <c r="N401" s="248" t="s">
        <v>38</v>
      </c>
      <c r="O401" s="72"/>
      <c r="P401" s="196">
        <f>O401*H401</f>
        <v>0</v>
      </c>
      <c r="Q401" s="196">
        <v>0</v>
      </c>
      <c r="R401" s="196">
        <f>Q401*H401</f>
        <v>0</v>
      </c>
      <c r="S401" s="196">
        <v>0</v>
      </c>
      <c r="T401" s="197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98" t="s">
        <v>281</v>
      </c>
      <c r="AT401" s="198" t="s">
        <v>161</v>
      </c>
      <c r="AU401" s="198" t="s">
        <v>83</v>
      </c>
      <c r="AY401" s="18" t="s">
        <v>146</v>
      </c>
      <c r="BE401" s="199">
        <f>IF(N401="základní",J401,0)</f>
        <v>0</v>
      </c>
      <c r="BF401" s="199">
        <f>IF(N401="snížená",J401,0)</f>
        <v>0</v>
      </c>
      <c r="BG401" s="199">
        <f>IF(N401="zákl. přenesená",J401,0)</f>
        <v>0</v>
      </c>
      <c r="BH401" s="199">
        <f>IF(N401="sníž. přenesená",J401,0)</f>
        <v>0</v>
      </c>
      <c r="BI401" s="199">
        <f>IF(N401="nulová",J401,0)</f>
        <v>0</v>
      </c>
      <c r="BJ401" s="18" t="s">
        <v>81</v>
      </c>
      <c r="BK401" s="199">
        <f>ROUND(I401*H401,2)</f>
        <v>0</v>
      </c>
      <c r="BL401" s="18" t="s">
        <v>199</v>
      </c>
      <c r="BM401" s="198" t="s">
        <v>783</v>
      </c>
    </row>
    <row r="402" spans="1:65" s="2" customFormat="1" ht="11.25">
      <c r="A402" s="35"/>
      <c r="B402" s="36"/>
      <c r="C402" s="37"/>
      <c r="D402" s="200" t="s">
        <v>154</v>
      </c>
      <c r="E402" s="37"/>
      <c r="F402" s="201" t="s">
        <v>1910</v>
      </c>
      <c r="G402" s="37"/>
      <c r="H402" s="37"/>
      <c r="I402" s="202"/>
      <c r="J402" s="37"/>
      <c r="K402" s="37"/>
      <c r="L402" s="40"/>
      <c r="M402" s="203"/>
      <c r="N402" s="204"/>
      <c r="O402" s="72"/>
      <c r="P402" s="72"/>
      <c r="Q402" s="72"/>
      <c r="R402" s="72"/>
      <c r="S402" s="72"/>
      <c r="T402" s="73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154</v>
      </c>
      <c r="AU402" s="18" t="s">
        <v>83</v>
      </c>
    </row>
    <row r="403" spans="1:65" s="2" customFormat="1" ht="44.25" customHeight="1">
      <c r="A403" s="35"/>
      <c r="B403" s="36"/>
      <c r="C403" s="187" t="s">
        <v>358</v>
      </c>
      <c r="D403" s="187" t="s">
        <v>148</v>
      </c>
      <c r="E403" s="188" t="s">
        <v>351</v>
      </c>
      <c r="F403" s="189" t="s">
        <v>1911</v>
      </c>
      <c r="G403" s="190" t="s">
        <v>479</v>
      </c>
      <c r="H403" s="191">
        <v>3</v>
      </c>
      <c r="I403" s="192"/>
      <c r="J403" s="193">
        <f>ROUND(I403*H403,2)</f>
        <v>0</v>
      </c>
      <c r="K403" s="189" t="s">
        <v>312</v>
      </c>
      <c r="L403" s="40"/>
      <c r="M403" s="194" t="s">
        <v>1</v>
      </c>
      <c r="N403" s="195" t="s">
        <v>38</v>
      </c>
      <c r="O403" s="72"/>
      <c r="P403" s="196">
        <f>O403*H403</f>
        <v>0</v>
      </c>
      <c r="Q403" s="196">
        <v>0</v>
      </c>
      <c r="R403" s="196">
        <f>Q403*H403</f>
        <v>0</v>
      </c>
      <c r="S403" s="196">
        <v>0</v>
      </c>
      <c r="T403" s="197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198" t="s">
        <v>199</v>
      </c>
      <c r="AT403" s="198" t="s">
        <v>148</v>
      </c>
      <c r="AU403" s="198" t="s">
        <v>83</v>
      </c>
      <c r="AY403" s="18" t="s">
        <v>146</v>
      </c>
      <c r="BE403" s="199">
        <f>IF(N403="základní",J403,0)</f>
        <v>0</v>
      </c>
      <c r="BF403" s="199">
        <f>IF(N403="snížená",J403,0)</f>
        <v>0</v>
      </c>
      <c r="BG403" s="199">
        <f>IF(N403="zákl. přenesená",J403,0)</f>
        <v>0</v>
      </c>
      <c r="BH403" s="199">
        <f>IF(N403="sníž. přenesená",J403,0)</f>
        <v>0</v>
      </c>
      <c r="BI403" s="199">
        <f>IF(N403="nulová",J403,0)</f>
        <v>0</v>
      </c>
      <c r="BJ403" s="18" t="s">
        <v>81</v>
      </c>
      <c r="BK403" s="199">
        <f>ROUND(I403*H403,2)</f>
        <v>0</v>
      </c>
      <c r="BL403" s="18" t="s">
        <v>199</v>
      </c>
      <c r="BM403" s="198" t="s">
        <v>789</v>
      </c>
    </row>
    <row r="404" spans="1:65" s="2" customFormat="1" ht="29.25">
      <c r="A404" s="35"/>
      <c r="B404" s="36"/>
      <c r="C404" s="37"/>
      <c r="D404" s="200" t="s">
        <v>154</v>
      </c>
      <c r="E404" s="37"/>
      <c r="F404" s="201" t="s">
        <v>1911</v>
      </c>
      <c r="G404" s="37"/>
      <c r="H404" s="37"/>
      <c r="I404" s="202"/>
      <c r="J404" s="37"/>
      <c r="K404" s="37"/>
      <c r="L404" s="40"/>
      <c r="M404" s="203"/>
      <c r="N404" s="204"/>
      <c r="O404" s="72"/>
      <c r="P404" s="72"/>
      <c r="Q404" s="72"/>
      <c r="R404" s="72"/>
      <c r="S404" s="72"/>
      <c r="T404" s="73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T404" s="18" t="s">
        <v>154</v>
      </c>
      <c r="AU404" s="18" t="s">
        <v>83</v>
      </c>
    </row>
    <row r="405" spans="1:65" s="2" customFormat="1" ht="24.2" customHeight="1">
      <c r="A405" s="35"/>
      <c r="B405" s="36"/>
      <c r="C405" s="187" t="s">
        <v>793</v>
      </c>
      <c r="D405" s="187" t="s">
        <v>148</v>
      </c>
      <c r="E405" s="188" t="s">
        <v>1912</v>
      </c>
      <c r="F405" s="189" t="s">
        <v>1913</v>
      </c>
      <c r="G405" s="190" t="s">
        <v>327</v>
      </c>
      <c r="H405" s="191">
        <v>10</v>
      </c>
      <c r="I405" s="192"/>
      <c r="J405" s="193">
        <f>ROUND(I405*H405,2)</f>
        <v>0</v>
      </c>
      <c r="K405" s="189" t="s">
        <v>152</v>
      </c>
      <c r="L405" s="40"/>
      <c r="M405" s="194" t="s">
        <v>1</v>
      </c>
      <c r="N405" s="195" t="s">
        <v>38</v>
      </c>
      <c r="O405" s="72"/>
      <c r="P405" s="196">
        <f>O405*H405</f>
        <v>0</v>
      </c>
      <c r="Q405" s="196">
        <v>0</v>
      </c>
      <c r="R405" s="196">
        <f>Q405*H405</f>
        <v>0</v>
      </c>
      <c r="S405" s="196">
        <v>0</v>
      </c>
      <c r="T405" s="197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198" t="s">
        <v>199</v>
      </c>
      <c r="AT405" s="198" t="s">
        <v>148</v>
      </c>
      <c r="AU405" s="198" t="s">
        <v>83</v>
      </c>
      <c r="AY405" s="18" t="s">
        <v>146</v>
      </c>
      <c r="BE405" s="199">
        <f>IF(N405="základní",J405,0)</f>
        <v>0</v>
      </c>
      <c r="BF405" s="199">
        <f>IF(N405="snížená",J405,0)</f>
        <v>0</v>
      </c>
      <c r="BG405" s="199">
        <f>IF(N405="zákl. přenesená",J405,0)</f>
        <v>0</v>
      </c>
      <c r="BH405" s="199">
        <f>IF(N405="sníž. přenesená",J405,0)</f>
        <v>0</v>
      </c>
      <c r="BI405" s="199">
        <f>IF(N405="nulová",J405,0)</f>
        <v>0</v>
      </c>
      <c r="BJ405" s="18" t="s">
        <v>81</v>
      </c>
      <c r="BK405" s="199">
        <f>ROUND(I405*H405,2)</f>
        <v>0</v>
      </c>
      <c r="BL405" s="18" t="s">
        <v>199</v>
      </c>
      <c r="BM405" s="198" t="s">
        <v>796</v>
      </c>
    </row>
    <row r="406" spans="1:65" s="2" customFormat="1" ht="19.5">
      <c r="A406" s="35"/>
      <c r="B406" s="36"/>
      <c r="C406" s="37"/>
      <c r="D406" s="200" t="s">
        <v>154</v>
      </c>
      <c r="E406" s="37"/>
      <c r="F406" s="201" t="s">
        <v>1913</v>
      </c>
      <c r="G406" s="37"/>
      <c r="H406" s="37"/>
      <c r="I406" s="202"/>
      <c r="J406" s="37"/>
      <c r="K406" s="37"/>
      <c r="L406" s="40"/>
      <c r="M406" s="203"/>
      <c r="N406" s="204"/>
      <c r="O406" s="72"/>
      <c r="P406" s="72"/>
      <c r="Q406" s="72"/>
      <c r="R406" s="72"/>
      <c r="S406" s="72"/>
      <c r="T406" s="73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154</v>
      </c>
      <c r="AU406" s="18" t="s">
        <v>83</v>
      </c>
    </row>
    <row r="407" spans="1:65" s="2" customFormat="1" ht="11.25">
      <c r="A407" s="35"/>
      <c r="B407" s="36"/>
      <c r="C407" s="37"/>
      <c r="D407" s="205" t="s">
        <v>155</v>
      </c>
      <c r="E407" s="37"/>
      <c r="F407" s="206" t="s">
        <v>1914</v>
      </c>
      <c r="G407" s="37"/>
      <c r="H407" s="37"/>
      <c r="I407" s="202"/>
      <c r="J407" s="37"/>
      <c r="K407" s="37"/>
      <c r="L407" s="40"/>
      <c r="M407" s="203"/>
      <c r="N407" s="204"/>
      <c r="O407" s="72"/>
      <c r="P407" s="72"/>
      <c r="Q407" s="72"/>
      <c r="R407" s="72"/>
      <c r="S407" s="72"/>
      <c r="T407" s="73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8" t="s">
        <v>155</v>
      </c>
      <c r="AU407" s="18" t="s">
        <v>83</v>
      </c>
    </row>
    <row r="408" spans="1:65" s="2" customFormat="1" ht="24.2" customHeight="1">
      <c r="A408" s="35"/>
      <c r="B408" s="36"/>
      <c r="C408" s="239" t="s">
        <v>363</v>
      </c>
      <c r="D408" s="239" t="s">
        <v>161</v>
      </c>
      <c r="E408" s="240" t="s">
        <v>1915</v>
      </c>
      <c r="F408" s="241" t="s">
        <v>1916</v>
      </c>
      <c r="G408" s="242" t="s">
        <v>327</v>
      </c>
      <c r="H408" s="243">
        <v>10</v>
      </c>
      <c r="I408" s="244"/>
      <c r="J408" s="245">
        <f>ROUND(I408*H408,2)</f>
        <v>0</v>
      </c>
      <c r="K408" s="241" t="s">
        <v>152</v>
      </c>
      <c r="L408" s="246"/>
      <c r="M408" s="247" t="s">
        <v>1</v>
      </c>
      <c r="N408" s="248" t="s">
        <v>38</v>
      </c>
      <c r="O408" s="72"/>
      <c r="P408" s="196">
        <f>O408*H408</f>
        <v>0</v>
      </c>
      <c r="Q408" s="196">
        <v>0</v>
      </c>
      <c r="R408" s="196">
        <f>Q408*H408</f>
        <v>0</v>
      </c>
      <c r="S408" s="196">
        <v>0</v>
      </c>
      <c r="T408" s="197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198" t="s">
        <v>281</v>
      </c>
      <c r="AT408" s="198" t="s">
        <v>161</v>
      </c>
      <c r="AU408" s="198" t="s">
        <v>83</v>
      </c>
      <c r="AY408" s="18" t="s">
        <v>146</v>
      </c>
      <c r="BE408" s="199">
        <f>IF(N408="základní",J408,0)</f>
        <v>0</v>
      </c>
      <c r="BF408" s="199">
        <f>IF(N408="snížená",J408,0)</f>
        <v>0</v>
      </c>
      <c r="BG408" s="199">
        <f>IF(N408="zákl. přenesená",J408,0)</f>
        <v>0</v>
      </c>
      <c r="BH408" s="199">
        <f>IF(N408="sníž. přenesená",J408,0)</f>
        <v>0</v>
      </c>
      <c r="BI408" s="199">
        <f>IF(N408="nulová",J408,0)</f>
        <v>0</v>
      </c>
      <c r="BJ408" s="18" t="s">
        <v>81</v>
      </c>
      <c r="BK408" s="199">
        <f>ROUND(I408*H408,2)</f>
        <v>0</v>
      </c>
      <c r="BL408" s="18" t="s">
        <v>199</v>
      </c>
      <c r="BM408" s="198" t="s">
        <v>800</v>
      </c>
    </row>
    <row r="409" spans="1:65" s="2" customFormat="1" ht="19.5">
      <c r="A409" s="35"/>
      <c r="B409" s="36"/>
      <c r="C409" s="37"/>
      <c r="D409" s="200" t="s">
        <v>154</v>
      </c>
      <c r="E409" s="37"/>
      <c r="F409" s="201" t="s">
        <v>1916</v>
      </c>
      <c r="G409" s="37"/>
      <c r="H409" s="37"/>
      <c r="I409" s="202"/>
      <c r="J409" s="37"/>
      <c r="K409" s="37"/>
      <c r="L409" s="40"/>
      <c r="M409" s="203"/>
      <c r="N409" s="204"/>
      <c r="O409" s="72"/>
      <c r="P409" s="72"/>
      <c r="Q409" s="72"/>
      <c r="R409" s="72"/>
      <c r="S409" s="72"/>
      <c r="T409" s="73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8" t="s">
        <v>154</v>
      </c>
      <c r="AU409" s="18" t="s">
        <v>83</v>
      </c>
    </row>
    <row r="410" spans="1:65" s="2" customFormat="1" ht="24.2" customHeight="1">
      <c r="A410" s="35"/>
      <c r="B410" s="36"/>
      <c r="C410" s="187" t="s">
        <v>802</v>
      </c>
      <c r="D410" s="187" t="s">
        <v>148</v>
      </c>
      <c r="E410" s="188" t="s">
        <v>1298</v>
      </c>
      <c r="F410" s="189" t="s">
        <v>1917</v>
      </c>
      <c r="G410" s="190" t="s">
        <v>261</v>
      </c>
      <c r="H410" s="191">
        <v>1</v>
      </c>
      <c r="I410" s="192"/>
      <c r="J410" s="193">
        <f>ROUND(I410*H410,2)</f>
        <v>0</v>
      </c>
      <c r="K410" s="189" t="s">
        <v>312</v>
      </c>
      <c r="L410" s="40"/>
      <c r="M410" s="194" t="s">
        <v>1</v>
      </c>
      <c r="N410" s="195" t="s">
        <v>38</v>
      </c>
      <c r="O410" s="72"/>
      <c r="P410" s="196">
        <f>O410*H410</f>
        <v>0</v>
      </c>
      <c r="Q410" s="196">
        <v>0</v>
      </c>
      <c r="R410" s="196">
        <f>Q410*H410</f>
        <v>0</v>
      </c>
      <c r="S410" s="196">
        <v>0</v>
      </c>
      <c r="T410" s="197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98" t="s">
        <v>199</v>
      </c>
      <c r="AT410" s="198" t="s">
        <v>148</v>
      </c>
      <c r="AU410" s="198" t="s">
        <v>83</v>
      </c>
      <c r="AY410" s="18" t="s">
        <v>146</v>
      </c>
      <c r="BE410" s="199">
        <f>IF(N410="základní",J410,0)</f>
        <v>0</v>
      </c>
      <c r="BF410" s="199">
        <f>IF(N410="snížená",J410,0)</f>
        <v>0</v>
      </c>
      <c r="BG410" s="199">
        <f>IF(N410="zákl. přenesená",J410,0)</f>
        <v>0</v>
      </c>
      <c r="BH410" s="199">
        <f>IF(N410="sníž. přenesená",J410,0)</f>
        <v>0</v>
      </c>
      <c r="BI410" s="199">
        <f>IF(N410="nulová",J410,0)</f>
        <v>0</v>
      </c>
      <c r="BJ410" s="18" t="s">
        <v>81</v>
      </c>
      <c r="BK410" s="199">
        <f>ROUND(I410*H410,2)</f>
        <v>0</v>
      </c>
      <c r="BL410" s="18" t="s">
        <v>199</v>
      </c>
      <c r="BM410" s="198" t="s">
        <v>805</v>
      </c>
    </row>
    <row r="411" spans="1:65" s="2" customFormat="1" ht="19.5">
      <c r="A411" s="35"/>
      <c r="B411" s="36"/>
      <c r="C411" s="37"/>
      <c r="D411" s="200" t="s">
        <v>154</v>
      </c>
      <c r="E411" s="37"/>
      <c r="F411" s="201" t="s">
        <v>1917</v>
      </c>
      <c r="G411" s="37"/>
      <c r="H411" s="37"/>
      <c r="I411" s="202"/>
      <c r="J411" s="37"/>
      <c r="K411" s="37"/>
      <c r="L411" s="40"/>
      <c r="M411" s="203"/>
      <c r="N411" s="204"/>
      <c r="O411" s="72"/>
      <c r="P411" s="72"/>
      <c r="Q411" s="72"/>
      <c r="R411" s="72"/>
      <c r="S411" s="72"/>
      <c r="T411" s="73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154</v>
      </c>
      <c r="AU411" s="18" t="s">
        <v>83</v>
      </c>
    </row>
    <row r="412" spans="1:65" s="2" customFormat="1" ht="37.9" customHeight="1">
      <c r="A412" s="35"/>
      <c r="B412" s="36"/>
      <c r="C412" s="187" t="s">
        <v>371</v>
      </c>
      <c r="D412" s="187" t="s">
        <v>148</v>
      </c>
      <c r="E412" s="188" t="s">
        <v>1918</v>
      </c>
      <c r="F412" s="189" t="s">
        <v>1919</v>
      </c>
      <c r="G412" s="190" t="s">
        <v>327</v>
      </c>
      <c r="H412" s="191">
        <v>4</v>
      </c>
      <c r="I412" s="192"/>
      <c r="J412" s="193">
        <f>ROUND(I412*H412,2)</f>
        <v>0</v>
      </c>
      <c r="K412" s="189" t="s">
        <v>1920</v>
      </c>
      <c r="L412" s="40"/>
      <c r="M412" s="194" t="s">
        <v>1</v>
      </c>
      <c r="N412" s="195" t="s">
        <v>38</v>
      </c>
      <c r="O412" s="72"/>
      <c r="P412" s="196">
        <f>O412*H412</f>
        <v>0</v>
      </c>
      <c r="Q412" s="196">
        <v>0</v>
      </c>
      <c r="R412" s="196">
        <f>Q412*H412</f>
        <v>0</v>
      </c>
      <c r="S412" s="196">
        <v>0</v>
      </c>
      <c r="T412" s="197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198" t="s">
        <v>199</v>
      </c>
      <c r="AT412" s="198" t="s">
        <v>148</v>
      </c>
      <c r="AU412" s="198" t="s">
        <v>83</v>
      </c>
      <c r="AY412" s="18" t="s">
        <v>146</v>
      </c>
      <c r="BE412" s="199">
        <f>IF(N412="základní",J412,0)</f>
        <v>0</v>
      </c>
      <c r="BF412" s="199">
        <f>IF(N412="snížená",J412,0)</f>
        <v>0</v>
      </c>
      <c r="BG412" s="199">
        <f>IF(N412="zákl. přenesená",J412,0)</f>
        <v>0</v>
      </c>
      <c r="BH412" s="199">
        <f>IF(N412="sníž. přenesená",J412,0)</f>
        <v>0</v>
      </c>
      <c r="BI412" s="199">
        <f>IF(N412="nulová",J412,0)</f>
        <v>0</v>
      </c>
      <c r="BJ412" s="18" t="s">
        <v>81</v>
      </c>
      <c r="BK412" s="199">
        <f>ROUND(I412*H412,2)</f>
        <v>0</v>
      </c>
      <c r="BL412" s="18" t="s">
        <v>199</v>
      </c>
      <c r="BM412" s="198" t="s">
        <v>814</v>
      </c>
    </row>
    <row r="413" spans="1:65" s="2" customFormat="1" ht="19.5">
      <c r="A413" s="35"/>
      <c r="B413" s="36"/>
      <c r="C413" s="37"/>
      <c r="D413" s="200" t="s">
        <v>154</v>
      </c>
      <c r="E413" s="37"/>
      <c r="F413" s="201" t="s">
        <v>1919</v>
      </c>
      <c r="G413" s="37"/>
      <c r="H413" s="37"/>
      <c r="I413" s="202"/>
      <c r="J413" s="37"/>
      <c r="K413" s="37"/>
      <c r="L413" s="40"/>
      <c r="M413" s="203"/>
      <c r="N413" s="204"/>
      <c r="O413" s="72"/>
      <c r="P413" s="72"/>
      <c r="Q413" s="72"/>
      <c r="R413" s="72"/>
      <c r="S413" s="72"/>
      <c r="T413" s="73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T413" s="18" t="s">
        <v>154</v>
      </c>
      <c r="AU413" s="18" t="s">
        <v>83</v>
      </c>
    </row>
    <row r="414" spans="1:65" s="2" customFormat="1" ht="11.25">
      <c r="A414" s="35"/>
      <c r="B414" s="36"/>
      <c r="C414" s="37"/>
      <c r="D414" s="205" t="s">
        <v>155</v>
      </c>
      <c r="E414" s="37"/>
      <c r="F414" s="206" t="s">
        <v>1921</v>
      </c>
      <c r="G414" s="37"/>
      <c r="H414" s="37"/>
      <c r="I414" s="202"/>
      <c r="J414" s="37"/>
      <c r="K414" s="37"/>
      <c r="L414" s="40"/>
      <c r="M414" s="203"/>
      <c r="N414" s="204"/>
      <c r="O414" s="72"/>
      <c r="P414" s="72"/>
      <c r="Q414" s="72"/>
      <c r="R414" s="72"/>
      <c r="S414" s="72"/>
      <c r="T414" s="73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8" t="s">
        <v>155</v>
      </c>
      <c r="AU414" s="18" t="s">
        <v>83</v>
      </c>
    </row>
    <row r="415" spans="1:65" s="2" customFormat="1" ht="24.2" customHeight="1">
      <c r="A415" s="35"/>
      <c r="B415" s="36"/>
      <c r="C415" s="187" t="s">
        <v>817</v>
      </c>
      <c r="D415" s="187" t="s">
        <v>148</v>
      </c>
      <c r="E415" s="188" t="s">
        <v>1922</v>
      </c>
      <c r="F415" s="189" t="s">
        <v>1923</v>
      </c>
      <c r="G415" s="190" t="s">
        <v>327</v>
      </c>
      <c r="H415" s="191">
        <v>3</v>
      </c>
      <c r="I415" s="192"/>
      <c r="J415" s="193">
        <f>ROUND(I415*H415,2)</f>
        <v>0</v>
      </c>
      <c r="K415" s="189" t="s">
        <v>152</v>
      </c>
      <c r="L415" s="40"/>
      <c r="M415" s="194" t="s">
        <v>1</v>
      </c>
      <c r="N415" s="195" t="s">
        <v>38</v>
      </c>
      <c r="O415" s="72"/>
      <c r="P415" s="196">
        <f>O415*H415</f>
        <v>0</v>
      </c>
      <c r="Q415" s="196">
        <v>0</v>
      </c>
      <c r="R415" s="196">
        <f>Q415*H415</f>
        <v>0</v>
      </c>
      <c r="S415" s="196">
        <v>0</v>
      </c>
      <c r="T415" s="197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198" t="s">
        <v>199</v>
      </c>
      <c r="AT415" s="198" t="s">
        <v>148</v>
      </c>
      <c r="AU415" s="198" t="s">
        <v>83</v>
      </c>
      <c r="AY415" s="18" t="s">
        <v>146</v>
      </c>
      <c r="BE415" s="199">
        <f>IF(N415="základní",J415,0)</f>
        <v>0</v>
      </c>
      <c r="BF415" s="199">
        <f>IF(N415="snížená",J415,0)</f>
        <v>0</v>
      </c>
      <c r="BG415" s="199">
        <f>IF(N415="zákl. přenesená",J415,0)</f>
        <v>0</v>
      </c>
      <c r="BH415" s="199">
        <f>IF(N415="sníž. přenesená",J415,0)</f>
        <v>0</v>
      </c>
      <c r="BI415" s="199">
        <f>IF(N415="nulová",J415,0)</f>
        <v>0</v>
      </c>
      <c r="BJ415" s="18" t="s">
        <v>81</v>
      </c>
      <c r="BK415" s="199">
        <f>ROUND(I415*H415,2)</f>
        <v>0</v>
      </c>
      <c r="BL415" s="18" t="s">
        <v>199</v>
      </c>
      <c r="BM415" s="198" t="s">
        <v>820</v>
      </c>
    </row>
    <row r="416" spans="1:65" s="2" customFormat="1" ht="19.5">
      <c r="A416" s="35"/>
      <c r="B416" s="36"/>
      <c r="C416" s="37"/>
      <c r="D416" s="200" t="s">
        <v>154</v>
      </c>
      <c r="E416" s="37"/>
      <c r="F416" s="201" t="s">
        <v>1923</v>
      </c>
      <c r="G416" s="37"/>
      <c r="H416" s="37"/>
      <c r="I416" s="202"/>
      <c r="J416" s="37"/>
      <c r="K416" s="37"/>
      <c r="L416" s="40"/>
      <c r="M416" s="203"/>
      <c r="N416" s="204"/>
      <c r="O416" s="72"/>
      <c r="P416" s="72"/>
      <c r="Q416" s="72"/>
      <c r="R416" s="72"/>
      <c r="S416" s="72"/>
      <c r="T416" s="73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154</v>
      </c>
      <c r="AU416" s="18" t="s">
        <v>83</v>
      </c>
    </row>
    <row r="417" spans="1:65" s="2" customFormat="1" ht="11.25">
      <c r="A417" s="35"/>
      <c r="B417" s="36"/>
      <c r="C417" s="37"/>
      <c r="D417" s="205" t="s">
        <v>155</v>
      </c>
      <c r="E417" s="37"/>
      <c r="F417" s="206" t="s">
        <v>1924</v>
      </c>
      <c r="G417" s="37"/>
      <c r="H417" s="37"/>
      <c r="I417" s="202"/>
      <c r="J417" s="37"/>
      <c r="K417" s="37"/>
      <c r="L417" s="40"/>
      <c r="M417" s="203"/>
      <c r="N417" s="204"/>
      <c r="O417" s="72"/>
      <c r="P417" s="72"/>
      <c r="Q417" s="72"/>
      <c r="R417" s="72"/>
      <c r="S417" s="72"/>
      <c r="T417" s="73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8" t="s">
        <v>155</v>
      </c>
      <c r="AU417" s="18" t="s">
        <v>83</v>
      </c>
    </row>
    <row r="418" spans="1:65" s="2" customFormat="1" ht="33" customHeight="1">
      <c r="A418" s="35"/>
      <c r="B418" s="36"/>
      <c r="C418" s="239" t="s">
        <v>378</v>
      </c>
      <c r="D418" s="239" t="s">
        <v>161</v>
      </c>
      <c r="E418" s="240" t="s">
        <v>1925</v>
      </c>
      <c r="F418" s="241" t="s">
        <v>1926</v>
      </c>
      <c r="G418" s="242" t="s">
        <v>327</v>
      </c>
      <c r="H418" s="243">
        <v>3</v>
      </c>
      <c r="I418" s="244"/>
      <c r="J418" s="245">
        <f>ROUND(I418*H418,2)</f>
        <v>0</v>
      </c>
      <c r="K418" s="241" t="s">
        <v>152</v>
      </c>
      <c r="L418" s="246"/>
      <c r="M418" s="247" t="s">
        <v>1</v>
      </c>
      <c r="N418" s="248" t="s">
        <v>38</v>
      </c>
      <c r="O418" s="72"/>
      <c r="P418" s="196">
        <f>O418*H418</f>
        <v>0</v>
      </c>
      <c r="Q418" s="196">
        <v>0</v>
      </c>
      <c r="R418" s="196">
        <f>Q418*H418</f>
        <v>0</v>
      </c>
      <c r="S418" s="196">
        <v>0</v>
      </c>
      <c r="T418" s="197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198" t="s">
        <v>281</v>
      </c>
      <c r="AT418" s="198" t="s">
        <v>161</v>
      </c>
      <c r="AU418" s="198" t="s">
        <v>83</v>
      </c>
      <c r="AY418" s="18" t="s">
        <v>146</v>
      </c>
      <c r="BE418" s="199">
        <f>IF(N418="základní",J418,0)</f>
        <v>0</v>
      </c>
      <c r="BF418" s="199">
        <f>IF(N418="snížená",J418,0)</f>
        <v>0</v>
      </c>
      <c r="BG418" s="199">
        <f>IF(N418="zákl. přenesená",J418,0)</f>
        <v>0</v>
      </c>
      <c r="BH418" s="199">
        <f>IF(N418="sníž. přenesená",J418,0)</f>
        <v>0</v>
      </c>
      <c r="BI418" s="199">
        <f>IF(N418="nulová",J418,0)</f>
        <v>0</v>
      </c>
      <c r="BJ418" s="18" t="s">
        <v>81</v>
      </c>
      <c r="BK418" s="199">
        <f>ROUND(I418*H418,2)</f>
        <v>0</v>
      </c>
      <c r="BL418" s="18" t="s">
        <v>199</v>
      </c>
      <c r="BM418" s="198" t="s">
        <v>824</v>
      </c>
    </row>
    <row r="419" spans="1:65" s="2" customFormat="1" ht="19.5">
      <c r="A419" s="35"/>
      <c r="B419" s="36"/>
      <c r="C419" s="37"/>
      <c r="D419" s="200" t="s">
        <v>154</v>
      </c>
      <c r="E419" s="37"/>
      <c r="F419" s="201" t="s">
        <v>1926</v>
      </c>
      <c r="G419" s="37"/>
      <c r="H419" s="37"/>
      <c r="I419" s="202"/>
      <c r="J419" s="37"/>
      <c r="K419" s="37"/>
      <c r="L419" s="40"/>
      <c r="M419" s="203"/>
      <c r="N419" s="204"/>
      <c r="O419" s="72"/>
      <c r="P419" s="72"/>
      <c r="Q419" s="72"/>
      <c r="R419" s="72"/>
      <c r="S419" s="72"/>
      <c r="T419" s="73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8" t="s">
        <v>154</v>
      </c>
      <c r="AU419" s="18" t="s">
        <v>83</v>
      </c>
    </row>
    <row r="420" spans="1:65" s="2" customFormat="1" ht="24.2" customHeight="1">
      <c r="A420" s="35"/>
      <c r="B420" s="36"/>
      <c r="C420" s="187" t="s">
        <v>829</v>
      </c>
      <c r="D420" s="187" t="s">
        <v>148</v>
      </c>
      <c r="E420" s="188" t="s">
        <v>1927</v>
      </c>
      <c r="F420" s="189" t="s">
        <v>1928</v>
      </c>
      <c r="G420" s="190" t="s">
        <v>320</v>
      </c>
      <c r="H420" s="191">
        <v>40</v>
      </c>
      <c r="I420" s="192"/>
      <c r="J420" s="193">
        <f>ROUND(I420*H420,2)</f>
        <v>0</v>
      </c>
      <c r="K420" s="189" t="s">
        <v>152</v>
      </c>
      <c r="L420" s="40"/>
      <c r="M420" s="194" t="s">
        <v>1</v>
      </c>
      <c r="N420" s="195" t="s">
        <v>38</v>
      </c>
      <c r="O420" s="72"/>
      <c r="P420" s="196">
        <f>O420*H420</f>
        <v>0</v>
      </c>
      <c r="Q420" s="196">
        <v>0</v>
      </c>
      <c r="R420" s="196">
        <f>Q420*H420</f>
        <v>0</v>
      </c>
      <c r="S420" s="196">
        <v>0</v>
      </c>
      <c r="T420" s="197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198" t="s">
        <v>199</v>
      </c>
      <c r="AT420" s="198" t="s">
        <v>148</v>
      </c>
      <c r="AU420" s="198" t="s">
        <v>83</v>
      </c>
      <c r="AY420" s="18" t="s">
        <v>146</v>
      </c>
      <c r="BE420" s="199">
        <f>IF(N420="základní",J420,0)</f>
        <v>0</v>
      </c>
      <c r="BF420" s="199">
        <f>IF(N420="snížená",J420,0)</f>
        <v>0</v>
      </c>
      <c r="BG420" s="199">
        <f>IF(N420="zákl. přenesená",J420,0)</f>
        <v>0</v>
      </c>
      <c r="BH420" s="199">
        <f>IF(N420="sníž. přenesená",J420,0)</f>
        <v>0</v>
      </c>
      <c r="BI420" s="199">
        <f>IF(N420="nulová",J420,0)</f>
        <v>0</v>
      </c>
      <c r="BJ420" s="18" t="s">
        <v>81</v>
      </c>
      <c r="BK420" s="199">
        <f>ROUND(I420*H420,2)</f>
        <v>0</v>
      </c>
      <c r="BL420" s="18" t="s">
        <v>199</v>
      </c>
      <c r="BM420" s="198" t="s">
        <v>832</v>
      </c>
    </row>
    <row r="421" spans="1:65" s="2" customFormat="1" ht="19.5">
      <c r="A421" s="35"/>
      <c r="B421" s="36"/>
      <c r="C421" s="37"/>
      <c r="D421" s="200" t="s">
        <v>154</v>
      </c>
      <c r="E421" s="37"/>
      <c r="F421" s="201" t="s">
        <v>1928</v>
      </c>
      <c r="G421" s="37"/>
      <c r="H421" s="37"/>
      <c r="I421" s="202"/>
      <c r="J421" s="37"/>
      <c r="K421" s="37"/>
      <c r="L421" s="40"/>
      <c r="M421" s="203"/>
      <c r="N421" s="204"/>
      <c r="O421" s="72"/>
      <c r="P421" s="72"/>
      <c r="Q421" s="72"/>
      <c r="R421" s="72"/>
      <c r="S421" s="72"/>
      <c r="T421" s="73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8" t="s">
        <v>154</v>
      </c>
      <c r="AU421" s="18" t="s">
        <v>83</v>
      </c>
    </row>
    <row r="422" spans="1:65" s="2" customFormat="1" ht="11.25">
      <c r="A422" s="35"/>
      <c r="B422" s="36"/>
      <c r="C422" s="37"/>
      <c r="D422" s="205" t="s">
        <v>155</v>
      </c>
      <c r="E422" s="37"/>
      <c r="F422" s="206" t="s">
        <v>1929</v>
      </c>
      <c r="G422" s="37"/>
      <c r="H422" s="37"/>
      <c r="I422" s="202"/>
      <c r="J422" s="37"/>
      <c r="K422" s="37"/>
      <c r="L422" s="40"/>
      <c r="M422" s="203"/>
      <c r="N422" s="204"/>
      <c r="O422" s="72"/>
      <c r="P422" s="72"/>
      <c r="Q422" s="72"/>
      <c r="R422" s="72"/>
      <c r="S422" s="72"/>
      <c r="T422" s="73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8" t="s">
        <v>155</v>
      </c>
      <c r="AU422" s="18" t="s">
        <v>83</v>
      </c>
    </row>
    <row r="423" spans="1:65" s="13" customFormat="1" ht="22.5">
      <c r="B423" s="207"/>
      <c r="C423" s="208"/>
      <c r="D423" s="200" t="s">
        <v>157</v>
      </c>
      <c r="E423" s="209" t="s">
        <v>1</v>
      </c>
      <c r="F423" s="210" t="s">
        <v>1930</v>
      </c>
      <c r="G423" s="208"/>
      <c r="H423" s="209" t="s">
        <v>1</v>
      </c>
      <c r="I423" s="211"/>
      <c r="J423" s="208"/>
      <c r="K423" s="208"/>
      <c r="L423" s="212"/>
      <c r="M423" s="213"/>
      <c r="N423" s="214"/>
      <c r="O423" s="214"/>
      <c r="P423" s="214"/>
      <c r="Q423" s="214"/>
      <c r="R423" s="214"/>
      <c r="S423" s="214"/>
      <c r="T423" s="215"/>
      <c r="AT423" s="216" t="s">
        <v>157</v>
      </c>
      <c r="AU423" s="216" t="s">
        <v>83</v>
      </c>
      <c r="AV423" s="13" t="s">
        <v>81</v>
      </c>
      <c r="AW423" s="13" t="s">
        <v>30</v>
      </c>
      <c r="AX423" s="13" t="s">
        <v>73</v>
      </c>
      <c r="AY423" s="216" t="s">
        <v>146</v>
      </c>
    </row>
    <row r="424" spans="1:65" s="14" customFormat="1" ht="11.25">
      <c r="B424" s="217"/>
      <c r="C424" s="218"/>
      <c r="D424" s="200" t="s">
        <v>157</v>
      </c>
      <c r="E424" s="219" t="s">
        <v>1</v>
      </c>
      <c r="F424" s="220" t="s">
        <v>1931</v>
      </c>
      <c r="G424" s="218"/>
      <c r="H424" s="221">
        <v>40</v>
      </c>
      <c r="I424" s="222"/>
      <c r="J424" s="218"/>
      <c r="K424" s="218"/>
      <c r="L424" s="223"/>
      <c r="M424" s="224"/>
      <c r="N424" s="225"/>
      <c r="O424" s="225"/>
      <c r="P424" s="225"/>
      <c r="Q424" s="225"/>
      <c r="R424" s="225"/>
      <c r="S424" s="225"/>
      <c r="T424" s="226"/>
      <c r="AT424" s="227" t="s">
        <v>157</v>
      </c>
      <c r="AU424" s="227" t="s">
        <v>83</v>
      </c>
      <c r="AV424" s="14" t="s">
        <v>83</v>
      </c>
      <c r="AW424" s="14" t="s">
        <v>30</v>
      </c>
      <c r="AX424" s="14" t="s">
        <v>73</v>
      </c>
      <c r="AY424" s="227" t="s">
        <v>146</v>
      </c>
    </row>
    <row r="425" spans="1:65" s="15" customFormat="1" ht="11.25">
      <c r="B425" s="228"/>
      <c r="C425" s="229"/>
      <c r="D425" s="200" t="s">
        <v>157</v>
      </c>
      <c r="E425" s="230" t="s">
        <v>1</v>
      </c>
      <c r="F425" s="231" t="s">
        <v>160</v>
      </c>
      <c r="G425" s="229"/>
      <c r="H425" s="232">
        <v>40</v>
      </c>
      <c r="I425" s="233"/>
      <c r="J425" s="229"/>
      <c r="K425" s="229"/>
      <c r="L425" s="234"/>
      <c r="M425" s="235"/>
      <c r="N425" s="236"/>
      <c r="O425" s="236"/>
      <c r="P425" s="236"/>
      <c r="Q425" s="236"/>
      <c r="R425" s="236"/>
      <c r="S425" s="236"/>
      <c r="T425" s="237"/>
      <c r="AT425" s="238" t="s">
        <v>157</v>
      </c>
      <c r="AU425" s="238" t="s">
        <v>83</v>
      </c>
      <c r="AV425" s="15" t="s">
        <v>153</v>
      </c>
      <c r="AW425" s="15" t="s">
        <v>30</v>
      </c>
      <c r="AX425" s="15" t="s">
        <v>81</v>
      </c>
      <c r="AY425" s="238" t="s">
        <v>146</v>
      </c>
    </row>
    <row r="426" spans="1:65" s="2" customFormat="1" ht="16.5" customHeight="1">
      <c r="A426" s="35"/>
      <c r="B426" s="36"/>
      <c r="C426" s="239" t="s">
        <v>383</v>
      </c>
      <c r="D426" s="239" t="s">
        <v>161</v>
      </c>
      <c r="E426" s="240" t="s">
        <v>1932</v>
      </c>
      <c r="F426" s="241" t="s">
        <v>1933</v>
      </c>
      <c r="G426" s="242" t="s">
        <v>186</v>
      </c>
      <c r="H426" s="243">
        <v>40</v>
      </c>
      <c r="I426" s="244"/>
      <c r="J426" s="245">
        <f>ROUND(I426*H426,2)</f>
        <v>0</v>
      </c>
      <c r="K426" s="241" t="s">
        <v>152</v>
      </c>
      <c r="L426" s="246"/>
      <c r="M426" s="247" t="s">
        <v>1</v>
      </c>
      <c r="N426" s="248" t="s">
        <v>38</v>
      </c>
      <c r="O426" s="72"/>
      <c r="P426" s="196">
        <f>O426*H426</f>
        <v>0</v>
      </c>
      <c r="Q426" s="196">
        <v>0</v>
      </c>
      <c r="R426" s="196">
        <f>Q426*H426</f>
        <v>0</v>
      </c>
      <c r="S426" s="196">
        <v>0</v>
      </c>
      <c r="T426" s="197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198" t="s">
        <v>281</v>
      </c>
      <c r="AT426" s="198" t="s">
        <v>161</v>
      </c>
      <c r="AU426" s="198" t="s">
        <v>83</v>
      </c>
      <c r="AY426" s="18" t="s">
        <v>146</v>
      </c>
      <c r="BE426" s="199">
        <f>IF(N426="základní",J426,0)</f>
        <v>0</v>
      </c>
      <c r="BF426" s="199">
        <f>IF(N426="snížená",J426,0)</f>
        <v>0</v>
      </c>
      <c r="BG426" s="199">
        <f>IF(N426="zákl. přenesená",J426,0)</f>
        <v>0</v>
      </c>
      <c r="BH426" s="199">
        <f>IF(N426="sníž. přenesená",J426,0)</f>
        <v>0</v>
      </c>
      <c r="BI426" s="199">
        <f>IF(N426="nulová",J426,0)</f>
        <v>0</v>
      </c>
      <c r="BJ426" s="18" t="s">
        <v>81</v>
      </c>
      <c r="BK426" s="199">
        <f>ROUND(I426*H426,2)</f>
        <v>0</v>
      </c>
      <c r="BL426" s="18" t="s">
        <v>199</v>
      </c>
      <c r="BM426" s="198" t="s">
        <v>837</v>
      </c>
    </row>
    <row r="427" spans="1:65" s="2" customFormat="1" ht="11.25">
      <c r="A427" s="35"/>
      <c r="B427" s="36"/>
      <c r="C427" s="37"/>
      <c r="D427" s="200" t="s">
        <v>154</v>
      </c>
      <c r="E427" s="37"/>
      <c r="F427" s="201" t="s">
        <v>1933</v>
      </c>
      <c r="G427" s="37"/>
      <c r="H427" s="37"/>
      <c r="I427" s="202"/>
      <c r="J427" s="37"/>
      <c r="K427" s="37"/>
      <c r="L427" s="40"/>
      <c r="M427" s="203"/>
      <c r="N427" s="204"/>
      <c r="O427" s="72"/>
      <c r="P427" s="72"/>
      <c r="Q427" s="72"/>
      <c r="R427" s="72"/>
      <c r="S427" s="72"/>
      <c r="T427" s="73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8" t="s">
        <v>154</v>
      </c>
      <c r="AU427" s="18" t="s">
        <v>83</v>
      </c>
    </row>
    <row r="428" spans="1:65" s="2" customFormat="1" ht="24.2" customHeight="1">
      <c r="A428" s="35"/>
      <c r="B428" s="36"/>
      <c r="C428" s="187" t="s">
        <v>839</v>
      </c>
      <c r="D428" s="187" t="s">
        <v>148</v>
      </c>
      <c r="E428" s="188" t="s">
        <v>1318</v>
      </c>
      <c r="F428" s="189" t="s">
        <v>1319</v>
      </c>
      <c r="G428" s="190" t="s">
        <v>327</v>
      </c>
      <c r="H428" s="191">
        <v>1</v>
      </c>
      <c r="I428" s="192"/>
      <c r="J428" s="193">
        <f>ROUND(I428*H428,2)</f>
        <v>0</v>
      </c>
      <c r="K428" s="189" t="s">
        <v>152</v>
      </c>
      <c r="L428" s="40"/>
      <c r="M428" s="194" t="s">
        <v>1</v>
      </c>
      <c r="N428" s="195" t="s">
        <v>38</v>
      </c>
      <c r="O428" s="72"/>
      <c r="P428" s="196">
        <f>O428*H428</f>
        <v>0</v>
      </c>
      <c r="Q428" s="196">
        <v>0</v>
      </c>
      <c r="R428" s="196">
        <f>Q428*H428</f>
        <v>0</v>
      </c>
      <c r="S428" s="196">
        <v>0</v>
      </c>
      <c r="T428" s="197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198" t="s">
        <v>199</v>
      </c>
      <c r="AT428" s="198" t="s">
        <v>148</v>
      </c>
      <c r="AU428" s="198" t="s">
        <v>83</v>
      </c>
      <c r="AY428" s="18" t="s">
        <v>146</v>
      </c>
      <c r="BE428" s="199">
        <f>IF(N428="základní",J428,0)</f>
        <v>0</v>
      </c>
      <c r="BF428" s="199">
        <f>IF(N428="snížená",J428,0)</f>
        <v>0</v>
      </c>
      <c r="BG428" s="199">
        <f>IF(N428="zákl. přenesená",J428,0)</f>
        <v>0</v>
      </c>
      <c r="BH428" s="199">
        <f>IF(N428="sníž. přenesená",J428,0)</f>
        <v>0</v>
      </c>
      <c r="BI428" s="199">
        <f>IF(N428="nulová",J428,0)</f>
        <v>0</v>
      </c>
      <c r="BJ428" s="18" t="s">
        <v>81</v>
      </c>
      <c r="BK428" s="199">
        <f>ROUND(I428*H428,2)</f>
        <v>0</v>
      </c>
      <c r="BL428" s="18" t="s">
        <v>199</v>
      </c>
      <c r="BM428" s="198" t="s">
        <v>842</v>
      </c>
    </row>
    <row r="429" spans="1:65" s="2" customFormat="1" ht="19.5">
      <c r="A429" s="35"/>
      <c r="B429" s="36"/>
      <c r="C429" s="37"/>
      <c r="D429" s="200" t="s">
        <v>154</v>
      </c>
      <c r="E429" s="37"/>
      <c r="F429" s="201" t="s">
        <v>1319</v>
      </c>
      <c r="G429" s="37"/>
      <c r="H429" s="37"/>
      <c r="I429" s="202"/>
      <c r="J429" s="37"/>
      <c r="K429" s="37"/>
      <c r="L429" s="40"/>
      <c r="M429" s="203"/>
      <c r="N429" s="204"/>
      <c r="O429" s="72"/>
      <c r="P429" s="72"/>
      <c r="Q429" s="72"/>
      <c r="R429" s="72"/>
      <c r="S429" s="72"/>
      <c r="T429" s="73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8" t="s">
        <v>154</v>
      </c>
      <c r="AU429" s="18" t="s">
        <v>83</v>
      </c>
    </row>
    <row r="430" spans="1:65" s="2" customFormat="1" ht="11.25">
      <c r="A430" s="35"/>
      <c r="B430" s="36"/>
      <c r="C430" s="37"/>
      <c r="D430" s="205" t="s">
        <v>155</v>
      </c>
      <c r="E430" s="37"/>
      <c r="F430" s="206" t="s">
        <v>1321</v>
      </c>
      <c r="G430" s="37"/>
      <c r="H430" s="37"/>
      <c r="I430" s="202"/>
      <c r="J430" s="37"/>
      <c r="K430" s="37"/>
      <c r="L430" s="40"/>
      <c r="M430" s="203"/>
      <c r="N430" s="204"/>
      <c r="O430" s="72"/>
      <c r="P430" s="72"/>
      <c r="Q430" s="72"/>
      <c r="R430" s="72"/>
      <c r="S430" s="72"/>
      <c r="T430" s="73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T430" s="18" t="s">
        <v>155</v>
      </c>
      <c r="AU430" s="18" t="s">
        <v>83</v>
      </c>
    </row>
    <row r="431" spans="1:65" s="2" customFormat="1" ht="16.5" customHeight="1">
      <c r="A431" s="35"/>
      <c r="B431" s="36"/>
      <c r="C431" s="187" t="s">
        <v>387</v>
      </c>
      <c r="D431" s="187" t="s">
        <v>148</v>
      </c>
      <c r="E431" s="188" t="s">
        <v>1934</v>
      </c>
      <c r="F431" s="189" t="s">
        <v>1935</v>
      </c>
      <c r="G431" s="190" t="s">
        <v>327</v>
      </c>
      <c r="H431" s="191">
        <v>3</v>
      </c>
      <c r="I431" s="192"/>
      <c r="J431" s="193">
        <f>ROUND(I431*H431,2)</f>
        <v>0</v>
      </c>
      <c r="K431" s="189" t="s">
        <v>152</v>
      </c>
      <c r="L431" s="40"/>
      <c r="M431" s="194" t="s">
        <v>1</v>
      </c>
      <c r="N431" s="195" t="s">
        <v>38</v>
      </c>
      <c r="O431" s="72"/>
      <c r="P431" s="196">
        <f>O431*H431</f>
        <v>0</v>
      </c>
      <c r="Q431" s="196">
        <v>0</v>
      </c>
      <c r="R431" s="196">
        <f>Q431*H431</f>
        <v>0</v>
      </c>
      <c r="S431" s="196">
        <v>0</v>
      </c>
      <c r="T431" s="197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198" t="s">
        <v>199</v>
      </c>
      <c r="AT431" s="198" t="s">
        <v>148</v>
      </c>
      <c r="AU431" s="198" t="s">
        <v>83</v>
      </c>
      <c r="AY431" s="18" t="s">
        <v>146</v>
      </c>
      <c r="BE431" s="199">
        <f>IF(N431="základní",J431,0)</f>
        <v>0</v>
      </c>
      <c r="BF431" s="199">
        <f>IF(N431="snížená",J431,0)</f>
        <v>0</v>
      </c>
      <c r="BG431" s="199">
        <f>IF(N431="zákl. přenesená",J431,0)</f>
        <v>0</v>
      </c>
      <c r="BH431" s="199">
        <f>IF(N431="sníž. přenesená",J431,0)</f>
        <v>0</v>
      </c>
      <c r="BI431" s="199">
        <f>IF(N431="nulová",J431,0)</f>
        <v>0</v>
      </c>
      <c r="BJ431" s="18" t="s">
        <v>81</v>
      </c>
      <c r="BK431" s="199">
        <f>ROUND(I431*H431,2)</f>
        <v>0</v>
      </c>
      <c r="BL431" s="18" t="s">
        <v>199</v>
      </c>
      <c r="BM431" s="198" t="s">
        <v>846</v>
      </c>
    </row>
    <row r="432" spans="1:65" s="2" customFormat="1" ht="11.25">
      <c r="A432" s="35"/>
      <c r="B432" s="36"/>
      <c r="C432" s="37"/>
      <c r="D432" s="200" t="s">
        <v>154</v>
      </c>
      <c r="E432" s="37"/>
      <c r="F432" s="201" t="s">
        <v>1935</v>
      </c>
      <c r="G432" s="37"/>
      <c r="H432" s="37"/>
      <c r="I432" s="202"/>
      <c r="J432" s="37"/>
      <c r="K432" s="37"/>
      <c r="L432" s="40"/>
      <c r="M432" s="203"/>
      <c r="N432" s="204"/>
      <c r="O432" s="72"/>
      <c r="P432" s="72"/>
      <c r="Q432" s="72"/>
      <c r="R432" s="72"/>
      <c r="S432" s="72"/>
      <c r="T432" s="73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T432" s="18" t="s">
        <v>154</v>
      </c>
      <c r="AU432" s="18" t="s">
        <v>83</v>
      </c>
    </row>
    <row r="433" spans="1:65" s="2" customFormat="1" ht="11.25">
      <c r="A433" s="35"/>
      <c r="B433" s="36"/>
      <c r="C433" s="37"/>
      <c r="D433" s="205" t="s">
        <v>155</v>
      </c>
      <c r="E433" s="37"/>
      <c r="F433" s="206" t="s">
        <v>1936</v>
      </c>
      <c r="G433" s="37"/>
      <c r="H433" s="37"/>
      <c r="I433" s="202"/>
      <c r="J433" s="37"/>
      <c r="K433" s="37"/>
      <c r="L433" s="40"/>
      <c r="M433" s="203"/>
      <c r="N433" s="204"/>
      <c r="O433" s="72"/>
      <c r="P433" s="72"/>
      <c r="Q433" s="72"/>
      <c r="R433" s="72"/>
      <c r="S433" s="72"/>
      <c r="T433" s="73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8" t="s">
        <v>155</v>
      </c>
      <c r="AU433" s="18" t="s">
        <v>83</v>
      </c>
    </row>
    <row r="434" spans="1:65" s="13" customFormat="1" ht="22.5">
      <c r="B434" s="207"/>
      <c r="C434" s="208"/>
      <c r="D434" s="200" t="s">
        <v>157</v>
      </c>
      <c r="E434" s="209" t="s">
        <v>1</v>
      </c>
      <c r="F434" s="210" t="s">
        <v>1937</v>
      </c>
      <c r="G434" s="208"/>
      <c r="H434" s="209" t="s">
        <v>1</v>
      </c>
      <c r="I434" s="211"/>
      <c r="J434" s="208"/>
      <c r="K434" s="208"/>
      <c r="L434" s="212"/>
      <c r="M434" s="213"/>
      <c r="N434" s="214"/>
      <c r="O434" s="214"/>
      <c r="P434" s="214"/>
      <c r="Q434" s="214"/>
      <c r="R434" s="214"/>
      <c r="S434" s="214"/>
      <c r="T434" s="215"/>
      <c r="AT434" s="216" t="s">
        <v>157</v>
      </c>
      <c r="AU434" s="216" t="s">
        <v>83</v>
      </c>
      <c r="AV434" s="13" t="s">
        <v>81</v>
      </c>
      <c r="AW434" s="13" t="s">
        <v>30</v>
      </c>
      <c r="AX434" s="13" t="s">
        <v>73</v>
      </c>
      <c r="AY434" s="216" t="s">
        <v>146</v>
      </c>
    </row>
    <row r="435" spans="1:65" s="13" customFormat="1" ht="11.25">
      <c r="B435" s="207"/>
      <c r="C435" s="208"/>
      <c r="D435" s="200" t="s">
        <v>157</v>
      </c>
      <c r="E435" s="209" t="s">
        <v>1</v>
      </c>
      <c r="F435" s="210" t="s">
        <v>1938</v>
      </c>
      <c r="G435" s="208"/>
      <c r="H435" s="209" t="s">
        <v>1</v>
      </c>
      <c r="I435" s="211"/>
      <c r="J435" s="208"/>
      <c r="K435" s="208"/>
      <c r="L435" s="212"/>
      <c r="M435" s="213"/>
      <c r="N435" s="214"/>
      <c r="O435" s="214"/>
      <c r="P435" s="214"/>
      <c r="Q435" s="214"/>
      <c r="R435" s="214"/>
      <c r="S435" s="214"/>
      <c r="T435" s="215"/>
      <c r="AT435" s="216" t="s">
        <v>157</v>
      </c>
      <c r="AU435" s="216" t="s">
        <v>83</v>
      </c>
      <c r="AV435" s="13" t="s">
        <v>81</v>
      </c>
      <c r="AW435" s="13" t="s">
        <v>30</v>
      </c>
      <c r="AX435" s="13" t="s">
        <v>73</v>
      </c>
      <c r="AY435" s="216" t="s">
        <v>146</v>
      </c>
    </row>
    <row r="436" spans="1:65" s="14" customFormat="1" ht="11.25">
      <c r="B436" s="217"/>
      <c r="C436" s="218"/>
      <c r="D436" s="200" t="s">
        <v>157</v>
      </c>
      <c r="E436" s="219" t="s">
        <v>1</v>
      </c>
      <c r="F436" s="220" t="s">
        <v>167</v>
      </c>
      <c r="G436" s="218"/>
      <c r="H436" s="221">
        <v>3</v>
      </c>
      <c r="I436" s="222"/>
      <c r="J436" s="218"/>
      <c r="K436" s="218"/>
      <c r="L436" s="223"/>
      <c r="M436" s="224"/>
      <c r="N436" s="225"/>
      <c r="O436" s="225"/>
      <c r="P436" s="225"/>
      <c r="Q436" s="225"/>
      <c r="R436" s="225"/>
      <c r="S436" s="225"/>
      <c r="T436" s="226"/>
      <c r="AT436" s="227" t="s">
        <v>157</v>
      </c>
      <c r="AU436" s="227" t="s">
        <v>83</v>
      </c>
      <c r="AV436" s="14" t="s">
        <v>83</v>
      </c>
      <c r="AW436" s="14" t="s">
        <v>30</v>
      </c>
      <c r="AX436" s="14" t="s">
        <v>73</v>
      </c>
      <c r="AY436" s="227" t="s">
        <v>146</v>
      </c>
    </row>
    <row r="437" spans="1:65" s="15" customFormat="1" ht="11.25">
      <c r="B437" s="228"/>
      <c r="C437" s="229"/>
      <c r="D437" s="200" t="s">
        <v>157</v>
      </c>
      <c r="E437" s="230" t="s">
        <v>1</v>
      </c>
      <c r="F437" s="231" t="s">
        <v>160</v>
      </c>
      <c r="G437" s="229"/>
      <c r="H437" s="232">
        <v>3</v>
      </c>
      <c r="I437" s="233"/>
      <c r="J437" s="229"/>
      <c r="K437" s="229"/>
      <c r="L437" s="234"/>
      <c r="M437" s="235"/>
      <c r="N437" s="236"/>
      <c r="O437" s="236"/>
      <c r="P437" s="236"/>
      <c r="Q437" s="236"/>
      <c r="R437" s="236"/>
      <c r="S437" s="236"/>
      <c r="T437" s="237"/>
      <c r="AT437" s="238" t="s">
        <v>157</v>
      </c>
      <c r="AU437" s="238" t="s">
        <v>83</v>
      </c>
      <c r="AV437" s="15" t="s">
        <v>153</v>
      </c>
      <c r="AW437" s="15" t="s">
        <v>30</v>
      </c>
      <c r="AX437" s="15" t="s">
        <v>81</v>
      </c>
      <c r="AY437" s="238" t="s">
        <v>146</v>
      </c>
    </row>
    <row r="438" spans="1:65" s="2" customFormat="1" ht="16.5" customHeight="1">
      <c r="A438" s="35"/>
      <c r="B438" s="36"/>
      <c r="C438" s="187" t="s">
        <v>848</v>
      </c>
      <c r="D438" s="187" t="s">
        <v>148</v>
      </c>
      <c r="E438" s="188" t="s">
        <v>1939</v>
      </c>
      <c r="F438" s="189" t="s">
        <v>1940</v>
      </c>
      <c r="G438" s="190" t="s">
        <v>320</v>
      </c>
      <c r="H438" s="191">
        <v>30</v>
      </c>
      <c r="I438" s="192"/>
      <c r="J438" s="193">
        <f>ROUND(I438*H438,2)</f>
        <v>0</v>
      </c>
      <c r="K438" s="189" t="s">
        <v>152</v>
      </c>
      <c r="L438" s="40"/>
      <c r="M438" s="194" t="s">
        <v>1</v>
      </c>
      <c r="N438" s="195" t="s">
        <v>38</v>
      </c>
      <c r="O438" s="72"/>
      <c r="P438" s="196">
        <f>O438*H438</f>
        <v>0</v>
      </c>
      <c r="Q438" s="196">
        <v>0</v>
      </c>
      <c r="R438" s="196">
        <f>Q438*H438</f>
        <v>0</v>
      </c>
      <c r="S438" s="196">
        <v>0</v>
      </c>
      <c r="T438" s="197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98" t="s">
        <v>199</v>
      </c>
      <c r="AT438" s="198" t="s">
        <v>148</v>
      </c>
      <c r="AU438" s="198" t="s">
        <v>83</v>
      </c>
      <c r="AY438" s="18" t="s">
        <v>146</v>
      </c>
      <c r="BE438" s="199">
        <f>IF(N438="základní",J438,0)</f>
        <v>0</v>
      </c>
      <c r="BF438" s="199">
        <f>IF(N438="snížená",J438,0)</f>
        <v>0</v>
      </c>
      <c r="BG438" s="199">
        <f>IF(N438="zákl. přenesená",J438,0)</f>
        <v>0</v>
      </c>
      <c r="BH438" s="199">
        <f>IF(N438="sníž. přenesená",J438,0)</f>
        <v>0</v>
      </c>
      <c r="BI438" s="199">
        <f>IF(N438="nulová",J438,0)</f>
        <v>0</v>
      </c>
      <c r="BJ438" s="18" t="s">
        <v>81</v>
      </c>
      <c r="BK438" s="199">
        <f>ROUND(I438*H438,2)</f>
        <v>0</v>
      </c>
      <c r="BL438" s="18" t="s">
        <v>199</v>
      </c>
      <c r="BM438" s="198" t="s">
        <v>851</v>
      </c>
    </row>
    <row r="439" spans="1:65" s="2" customFormat="1" ht="11.25">
      <c r="A439" s="35"/>
      <c r="B439" s="36"/>
      <c r="C439" s="37"/>
      <c r="D439" s="200" t="s">
        <v>154</v>
      </c>
      <c r="E439" s="37"/>
      <c r="F439" s="201" t="s">
        <v>1940</v>
      </c>
      <c r="G439" s="37"/>
      <c r="H439" s="37"/>
      <c r="I439" s="202"/>
      <c r="J439" s="37"/>
      <c r="K439" s="37"/>
      <c r="L439" s="40"/>
      <c r="M439" s="203"/>
      <c r="N439" s="204"/>
      <c r="O439" s="72"/>
      <c r="P439" s="72"/>
      <c r="Q439" s="72"/>
      <c r="R439" s="72"/>
      <c r="S439" s="72"/>
      <c r="T439" s="73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154</v>
      </c>
      <c r="AU439" s="18" t="s">
        <v>83</v>
      </c>
    </row>
    <row r="440" spans="1:65" s="2" customFormat="1" ht="11.25">
      <c r="A440" s="35"/>
      <c r="B440" s="36"/>
      <c r="C440" s="37"/>
      <c r="D440" s="205" t="s">
        <v>155</v>
      </c>
      <c r="E440" s="37"/>
      <c r="F440" s="206" t="s">
        <v>1941</v>
      </c>
      <c r="G440" s="37"/>
      <c r="H440" s="37"/>
      <c r="I440" s="202"/>
      <c r="J440" s="37"/>
      <c r="K440" s="37"/>
      <c r="L440" s="40"/>
      <c r="M440" s="203"/>
      <c r="N440" s="204"/>
      <c r="O440" s="72"/>
      <c r="P440" s="72"/>
      <c r="Q440" s="72"/>
      <c r="R440" s="72"/>
      <c r="S440" s="72"/>
      <c r="T440" s="73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T440" s="18" t="s">
        <v>155</v>
      </c>
      <c r="AU440" s="18" t="s">
        <v>83</v>
      </c>
    </row>
    <row r="441" spans="1:65" s="13" customFormat="1" ht="11.25">
      <c r="B441" s="207"/>
      <c r="C441" s="208"/>
      <c r="D441" s="200" t="s">
        <v>157</v>
      </c>
      <c r="E441" s="209" t="s">
        <v>1</v>
      </c>
      <c r="F441" s="210" t="s">
        <v>1942</v>
      </c>
      <c r="G441" s="208"/>
      <c r="H441" s="209" t="s">
        <v>1</v>
      </c>
      <c r="I441" s="211"/>
      <c r="J441" s="208"/>
      <c r="K441" s="208"/>
      <c r="L441" s="212"/>
      <c r="M441" s="213"/>
      <c r="N441" s="214"/>
      <c r="O441" s="214"/>
      <c r="P441" s="214"/>
      <c r="Q441" s="214"/>
      <c r="R441" s="214"/>
      <c r="S441" s="214"/>
      <c r="T441" s="215"/>
      <c r="AT441" s="216" t="s">
        <v>157</v>
      </c>
      <c r="AU441" s="216" t="s">
        <v>83</v>
      </c>
      <c r="AV441" s="13" t="s">
        <v>81</v>
      </c>
      <c r="AW441" s="13" t="s">
        <v>30</v>
      </c>
      <c r="AX441" s="13" t="s">
        <v>73</v>
      </c>
      <c r="AY441" s="216" t="s">
        <v>146</v>
      </c>
    </row>
    <row r="442" spans="1:65" s="13" customFormat="1" ht="11.25">
      <c r="B442" s="207"/>
      <c r="C442" s="208"/>
      <c r="D442" s="200" t="s">
        <v>157</v>
      </c>
      <c r="E442" s="209" t="s">
        <v>1</v>
      </c>
      <c r="F442" s="210" t="s">
        <v>1943</v>
      </c>
      <c r="G442" s="208"/>
      <c r="H442" s="209" t="s">
        <v>1</v>
      </c>
      <c r="I442" s="211"/>
      <c r="J442" s="208"/>
      <c r="K442" s="208"/>
      <c r="L442" s="212"/>
      <c r="M442" s="213"/>
      <c r="N442" s="214"/>
      <c r="O442" s="214"/>
      <c r="P442" s="214"/>
      <c r="Q442" s="214"/>
      <c r="R442" s="214"/>
      <c r="S442" s="214"/>
      <c r="T442" s="215"/>
      <c r="AT442" s="216" t="s">
        <v>157</v>
      </c>
      <c r="AU442" s="216" t="s">
        <v>83</v>
      </c>
      <c r="AV442" s="13" t="s">
        <v>81</v>
      </c>
      <c r="AW442" s="13" t="s">
        <v>30</v>
      </c>
      <c r="AX442" s="13" t="s">
        <v>73</v>
      </c>
      <c r="AY442" s="216" t="s">
        <v>146</v>
      </c>
    </row>
    <row r="443" spans="1:65" s="14" customFormat="1" ht="11.25">
      <c r="B443" s="217"/>
      <c r="C443" s="218"/>
      <c r="D443" s="200" t="s">
        <v>157</v>
      </c>
      <c r="E443" s="219" t="s">
        <v>1</v>
      </c>
      <c r="F443" s="220" t="s">
        <v>1944</v>
      </c>
      <c r="G443" s="218"/>
      <c r="H443" s="221">
        <v>30</v>
      </c>
      <c r="I443" s="222"/>
      <c r="J443" s="218"/>
      <c r="K443" s="218"/>
      <c r="L443" s="223"/>
      <c r="M443" s="224"/>
      <c r="N443" s="225"/>
      <c r="O443" s="225"/>
      <c r="P443" s="225"/>
      <c r="Q443" s="225"/>
      <c r="R443" s="225"/>
      <c r="S443" s="225"/>
      <c r="T443" s="226"/>
      <c r="AT443" s="227" t="s">
        <v>157</v>
      </c>
      <c r="AU443" s="227" t="s">
        <v>83</v>
      </c>
      <c r="AV443" s="14" t="s">
        <v>83</v>
      </c>
      <c r="AW443" s="14" t="s">
        <v>30</v>
      </c>
      <c r="AX443" s="14" t="s">
        <v>73</v>
      </c>
      <c r="AY443" s="227" t="s">
        <v>146</v>
      </c>
    </row>
    <row r="444" spans="1:65" s="15" customFormat="1" ht="11.25">
      <c r="B444" s="228"/>
      <c r="C444" s="229"/>
      <c r="D444" s="200" t="s">
        <v>157</v>
      </c>
      <c r="E444" s="230" t="s">
        <v>1</v>
      </c>
      <c r="F444" s="231" t="s">
        <v>160</v>
      </c>
      <c r="G444" s="229"/>
      <c r="H444" s="232">
        <v>30</v>
      </c>
      <c r="I444" s="233"/>
      <c r="J444" s="229"/>
      <c r="K444" s="229"/>
      <c r="L444" s="234"/>
      <c r="M444" s="235"/>
      <c r="N444" s="236"/>
      <c r="O444" s="236"/>
      <c r="P444" s="236"/>
      <c r="Q444" s="236"/>
      <c r="R444" s="236"/>
      <c r="S444" s="236"/>
      <c r="T444" s="237"/>
      <c r="AT444" s="238" t="s">
        <v>157</v>
      </c>
      <c r="AU444" s="238" t="s">
        <v>83</v>
      </c>
      <c r="AV444" s="15" t="s">
        <v>153</v>
      </c>
      <c r="AW444" s="15" t="s">
        <v>30</v>
      </c>
      <c r="AX444" s="15" t="s">
        <v>81</v>
      </c>
      <c r="AY444" s="238" t="s">
        <v>146</v>
      </c>
    </row>
    <row r="445" spans="1:65" s="2" customFormat="1" ht="16.5" customHeight="1">
      <c r="A445" s="35"/>
      <c r="B445" s="36"/>
      <c r="C445" s="239" t="s">
        <v>393</v>
      </c>
      <c r="D445" s="239" t="s">
        <v>161</v>
      </c>
      <c r="E445" s="240" t="s">
        <v>1338</v>
      </c>
      <c r="F445" s="241" t="s">
        <v>1945</v>
      </c>
      <c r="G445" s="242" t="s">
        <v>320</v>
      </c>
      <c r="H445" s="243">
        <v>32</v>
      </c>
      <c r="I445" s="244"/>
      <c r="J445" s="245">
        <f>ROUND(I445*H445,2)</f>
        <v>0</v>
      </c>
      <c r="K445" s="241" t="s">
        <v>312</v>
      </c>
      <c r="L445" s="246"/>
      <c r="M445" s="247" t="s">
        <v>1</v>
      </c>
      <c r="N445" s="248" t="s">
        <v>38</v>
      </c>
      <c r="O445" s="72"/>
      <c r="P445" s="196">
        <f>O445*H445</f>
        <v>0</v>
      </c>
      <c r="Q445" s="196">
        <v>0</v>
      </c>
      <c r="R445" s="196">
        <f>Q445*H445</f>
        <v>0</v>
      </c>
      <c r="S445" s="196">
        <v>0</v>
      </c>
      <c r="T445" s="197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198" t="s">
        <v>281</v>
      </c>
      <c r="AT445" s="198" t="s">
        <v>161</v>
      </c>
      <c r="AU445" s="198" t="s">
        <v>83</v>
      </c>
      <c r="AY445" s="18" t="s">
        <v>146</v>
      </c>
      <c r="BE445" s="199">
        <f>IF(N445="základní",J445,0)</f>
        <v>0</v>
      </c>
      <c r="BF445" s="199">
        <f>IF(N445="snížená",J445,0)</f>
        <v>0</v>
      </c>
      <c r="BG445" s="199">
        <f>IF(N445="zákl. přenesená",J445,0)</f>
        <v>0</v>
      </c>
      <c r="BH445" s="199">
        <f>IF(N445="sníž. přenesená",J445,0)</f>
        <v>0</v>
      </c>
      <c r="BI445" s="199">
        <f>IF(N445="nulová",J445,0)</f>
        <v>0</v>
      </c>
      <c r="BJ445" s="18" t="s">
        <v>81</v>
      </c>
      <c r="BK445" s="199">
        <f>ROUND(I445*H445,2)</f>
        <v>0</v>
      </c>
      <c r="BL445" s="18" t="s">
        <v>199</v>
      </c>
      <c r="BM445" s="198" t="s">
        <v>855</v>
      </c>
    </row>
    <row r="446" spans="1:65" s="2" customFormat="1" ht="11.25">
      <c r="A446" s="35"/>
      <c r="B446" s="36"/>
      <c r="C446" s="37"/>
      <c r="D446" s="200" t="s">
        <v>154</v>
      </c>
      <c r="E446" s="37"/>
      <c r="F446" s="201" t="s">
        <v>1945</v>
      </c>
      <c r="G446" s="37"/>
      <c r="H446" s="37"/>
      <c r="I446" s="202"/>
      <c r="J446" s="37"/>
      <c r="K446" s="37"/>
      <c r="L446" s="40"/>
      <c r="M446" s="203"/>
      <c r="N446" s="204"/>
      <c r="O446" s="72"/>
      <c r="P446" s="72"/>
      <c r="Q446" s="72"/>
      <c r="R446" s="72"/>
      <c r="S446" s="72"/>
      <c r="T446" s="73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8" t="s">
        <v>154</v>
      </c>
      <c r="AU446" s="18" t="s">
        <v>83</v>
      </c>
    </row>
    <row r="447" spans="1:65" s="2" customFormat="1" ht="16.5" customHeight="1">
      <c r="A447" s="35"/>
      <c r="B447" s="36"/>
      <c r="C447" s="187" t="s">
        <v>857</v>
      </c>
      <c r="D447" s="187" t="s">
        <v>148</v>
      </c>
      <c r="E447" s="188" t="s">
        <v>1331</v>
      </c>
      <c r="F447" s="189" t="s">
        <v>1332</v>
      </c>
      <c r="G447" s="190" t="s">
        <v>1333</v>
      </c>
      <c r="H447" s="191">
        <v>16</v>
      </c>
      <c r="I447" s="192"/>
      <c r="J447" s="193">
        <f>ROUND(I447*H447,2)</f>
        <v>0</v>
      </c>
      <c r="K447" s="189" t="s">
        <v>152</v>
      </c>
      <c r="L447" s="40"/>
      <c r="M447" s="194" t="s">
        <v>1</v>
      </c>
      <c r="N447" s="195" t="s">
        <v>38</v>
      </c>
      <c r="O447" s="72"/>
      <c r="P447" s="196">
        <f>O447*H447</f>
        <v>0</v>
      </c>
      <c r="Q447" s="196">
        <v>0</v>
      </c>
      <c r="R447" s="196">
        <f>Q447*H447</f>
        <v>0</v>
      </c>
      <c r="S447" s="196">
        <v>0</v>
      </c>
      <c r="T447" s="197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198" t="s">
        <v>199</v>
      </c>
      <c r="AT447" s="198" t="s">
        <v>148</v>
      </c>
      <c r="AU447" s="198" t="s">
        <v>83</v>
      </c>
      <c r="AY447" s="18" t="s">
        <v>146</v>
      </c>
      <c r="BE447" s="199">
        <f>IF(N447="základní",J447,0)</f>
        <v>0</v>
      </c>
      <c r="BF447" s="199">
        <f>IF(N447="snížená",J447,0)</f>
        <v>0</v>
      </c>
      <c r="BG447" s="199">
        <f>IF(N447="zákl. přenesená",J447,0)</f>
        <v>0</v>
      </c>
      <c r="BH447" s="199">
        <f>IF(N447="sníž. přenesená",J447,0)</f>
        <v>0</v>
      </c>
      <c r="BI447" s="199">
        <f>IF(N447="nulová",J447,0)</f>
        <v>0</v>
      </c>
      <c r="BJ447" s="18" t="s">
        <v>81</v>
      </c>
      <c r="BK447" s="199">
        <f>ROUND(I447*H447,2)</f>
        <v>0</v>
      </c>
      <c r="BL447" s="18" t="s">
        <v>199</v>
      </c>
      <c r="BM447" s="198" t="s">
        <v>861</v>
      </c>
    </row>
    <row r="448" spans="1:65" s="2" customFormat="1" ht="11.25">
      <c r="A448" s="35"/>
      <c r="B448" s="36"/>
      <c r="C448" s="37"/>
      <c r="D448" s="200" t="s">
        <v>154</v>
      </c>
      <c r="E448" s="37"/>
      <c r="F448" s="201" t="s">
        <v>1332</v>
      </c>
      <c r="G448" s="37"/>
      <c r="H448" s="37"/>
      <c r="I448" s="202"/>
      <c r="J448" s="37"/>
      <c r="K448" s="37"/>
      <c r="L448" s="40"/>
      <c r="M448" s="203"/>
      <c r="N448" s="204"/>
      <c r="O448" s="72"/>
      <c r="P448" s="72"/>
      <c r="Q448" s="72"/>
      <c r="R448" s="72"/>
      <c r="S448" s="72"/>
      <c r="T448" s="73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T448" s="18" t="s">
        <v>154</v>
      </c>
      <c r="AU448" s="18" t="s">
        <v>83</v>
      </c>
    </row>
    <row r="449" spans="1:65" s="2" customFormat="1" ht="11.25">
      <c r="A449" s="35"/>
      <c r="B449" s="36"/>
      <c r="C449" s="37"/>
      <c r="D449" s="205" t="s">
        <v>155</v>
      </c>
      <c r="E449" s="37"/>
      <c r="F449" s="206" t="s">
        <v>1335</v>
      </c>
      <c r="G449" s="37"/>
      <c r="H449" s="37"/>
      <c r="I449" s="202"/>
      <c r="J449" s="37"/>
      <c r="K449" s="37"/>
      <c r="L449" s="40"/>
      <c r="M449" s="203"/>
      <c r="N449" s="204"/>
      <c r="O449" s="72"/>
      <c r="P449" s="72"/>
      <c r="Q449" s="72"/>
      <c r="R449" s="72"/>
      <c r="S449" s="72"/>
      <c r="T449" s="73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8" t="s">
        <v>155</v>
      </c>
      <c r="AU449" s="18" t="s">
        <v>83</v>
      </c>
    </row>
    <row r="450" spans="1:65" s="13" customFormat="1" ht="11.25">
      <c r="B450" s="207"/>
      <c r="C450" s="208"/>
      <c r="D450" s="200" t="s">
        <v>157</v>
      </c>
      <c r="E450" s="209" t="s">
        <v>1</v>
      </c>
      <c r="F450" s="210" t="s">
        <v>1946</v>
      </c>
      <c r="G450" s="208"/>
      <c r="H450" s="209" t="s">
        <v>1</v>
      </c>
      <c r="I450" s="211"/>
      <c r="J450" s="208"/>
      <c r="K450" s="208"/>
      <c r="L450" s="212"/>
      <c r="M450" s="213"/>
      <c r="N450" s="214"/>
      <c r="O450" s="214"/>
      <c r="P450" s="214"/>
      <c r="Q450" s="214"/>
      <c r="R450" s="214"/>
      <c r="S450" s="214"/>
      <c r="T450" s="215"/>
      <c r="AT450" s="216" t="s">
        <v>157</v>
      </c>
      <c r="AU450" s="216" t="s">
        <v>83</v>
      </c>
      <c r="AV450" s="13" t="s">
        <v>81</v>
      </c>
      <c r="AW450" s="13" t="s">
        <v>30</v>
      </c>
      <c r="AX450" s="13" t="s">
        <v>73</v>
      </c>
      <c r="AY450" s="216" t="s">
        <v>146</v>
      </c>
    </row>
    <row r="451" spans="1:65" s="14" customFormat="1" ht="11.25">
      <c r="B451" s="217"/>
      <c r="C451" s="218"/>
      <c r="D451" s="200" t="s">
        <v>157</v>
      </c>
      <c r="E451" s="219" t="s">
        <v>1</v>
      </c>
      <c r="F451" s="220" t="s">
        <v>199</v>
      </c>
      <c r="G451" s="218"/>
      <c r="H451" s="221">
        <v>16</v>
      </c>
      <c r="I451" s="222"/>
      <c r="J451" s="218"/>
      <c r="K451" s="218"/>
      <c r="L451" s="223"/>
      <c r="M451" s="224"/>
      <c r="N451" s="225"/>
      <c r="O451" s="225"/>
      <c r="P451" s="225"/>
      <c r="Q451" s="225"/>
      <c r="R451" s="225"/>
      <c r="S451" s="225"/>
      <c r="T451" s="226"/>
      <c r="AT451" s="227" t="s">
        <v>157</v>
      </c>
      <c r="AU451" s="227" t="s">
        <v>83</v>
      </c>
      <c r="AV451" s="14" t="s">
        <v>83</v>
      </c>
      <c r="AW451" s="14" t="s">
        <v>30</v>
      </c>
      <c r="AX451" s="14" t="s">
        <v>73</v>
      </c>
      <c r="AY451" s="227" t="s">
        <v>146</v>
      </c>
    </row>
    <row r="452" spans="1:65" s="15" customFormat="1" ht="11.25">
      <c r="B452" s="228"/>
      <c r="C452" s="229"/>
      <c r="D452" s="200" t="s">
        <v>157</v>
      </c>
      <c r="E452" s="230" t="s">
        <v>1</v>
      </c>
      <c r="F452" s="231" t="s">
        <v>160</v>
      </c>
      <c r="G452" s="229"/>
      <c r="H452" s="232">
        <v>16</v>
      </c>
      <c r="I452" s="233"/>
      <c r="J452" s="229"/>
      <c r="K452" s="229"/>
      <c r="L452" s="234"/>
      <c r="M452" s="235"/>
      <c r="N452" s="236"/>
      <c r="O452" s="236"/>
      <c r="P452" s="236"/>
      <c r="Q452" s="236"/>
      <c r="R452" s="236"/>
      <c r="S452" s="236"/>
      <c r="T452" s="237"/>
      <c r="AT452" s="238" t="s">
        <v>157</v>
      </c>
      <c r="AU452" s="238" t="s">
        <v>83</v>
      </c>
      <c r="AV452" s="15" t="s">
        <v>153</v>
      </c>
      <c r="AW452" s="15" t="s">
        <v>30</v>
      </c>
      <c r="AX452" s="15" t="s">
        <v>81</v>
      </c>
      <c r="AY452" s="238" t="s">
        <v>146</v>
      </c>
    </row>
    <row r="453" spans="1:65" s="2" customFormat="1" ht="24.2" customHeight="1">
      <c r="A453" s="35"/>
      <c r="B453" s="36"/>
      <c r="C453" s="187" t="s">
        <v>680</v>
      </c>
      <c r="D453" s="187" t="s">
        <v>148</v>
      </c>
      <c r="E453" s="188" t="s">
        <v>1344</v>
      </c>
      <c r="F453" s="189" t="s">
        <v>1345</v>
      </c>
      <c r="G453" s="190" t="s">
        <v>860</v>
      </c>
      <c r="H453" s="253"/>
      <c r="I453" s="192"/>
      <c r="J453" s="193">
        <f>ROUND(I453*H453,2)</f>
        <v>0</v>
      </c>
      <c r="K453" s="189" t="s">
        <v>152</v>
      </c>
      <c r="L453" s="40"/>
      <c r="M453" s="194" t="s">
        <v>1</v>
      </c>
      <c r="N453" s="195" t="s">
        <v>38</v>
      </c>
      <c r="O453" s="72"/>
      <c r="P453" s="196">
        <f>O453*H453</f>
        <v>0</v>
      </c>
      <c r="Q453" s="196">
        <v>0</v>
      </c>
      <c r="R453" s="196">
        <f>Q453*H453</f>
        <v>0</v>
      </c>
      <c r="S453" s="196">
        <v>0</v>
      </c>
      <c r="T453" s="197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198" t="s">
        <v>199</v>
      </c>
      <c r="AT453" s="198" t="s">
        <v>148</v>
      </c>
      <c r="AU453" s="198" t="s">
        <v>83</v>
      </c>
      <c r="AY453" s="18" t="s">
        <v>146</v>
      </c>
      <c r="BE453" s="199">
        <f>IF(N453="základní",J453,0)</f>
        <v>0</v>
      </c>
      <c r="BF453" s="199">
        <f>IF(N453="snížená",J453,0)</f>
        <v>0</v>
      </c>
      <c r="BG453" s="199">
        <f>IF(N453="zákl. přenesená",J453,0)</f>
        <v>0</v>
      </c>
      <c r="BH453" s="199">
        <f>IF(N453="sníž. přenesená",J453,0)</f>
        <v>0</v>
      </c>
      <c r="BI453" s="199">
        <f>IF(N453="nulová",J453,0)</f>
        <v>0</v>
      </c>
      <c r="BJ453" s="18" t="s">
        <v>81</v>
      </c>
      <c r="BK453" s="199">
        <f>ROUND(I453*H453,2)</f>
        <v>0</v>
      </c>
      <c r="BL453" s="18" t="s">
        <v>199</v>
      </c>
      <c r="BM453" s="198" t="s">
        <v>865</v>
      </c>
    </row>
    <row r="454" spans="1:65" s="2" customFormat="1" ht="11.25">
      <c r="A454" s="35"/>
      <c r="B454" s="36"/>
      <c r="C454" s="37"/>
      <c r="D454" s="200" t="s">
        <v>154</v>
      </c>
      <c r="E454" s="37"/>
      <c r="F454" s="201" t="s">
        <v>1345</v>
      </c>
      <c r="G454" s="37"/>
      <c r="H454" s="37"/>
      <c r="I454" s="202"/>
      <c r="J454" s="37"/>
      <c r="K454" s="37"/>
      <c r="L454" s="40"/>
      <c r="M454" s="203"/>
      <c r="N454" s="204"/>
      <c r="O454" s="72"/>
      <c r="P454" s="72"/>
      <c r="Q454" s="72"/>
      <c r="R454" s="72"/>
      <c r="S454" s="72"/>
      <c r="T454" s="73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18" t="s">
        <v>154</v>
      </c>
      <c r="AU454" s="18" t="s">
        <v>83</v>
      </c>
    </row>
    <row r="455" spans="1:65" s="2" customFormat="1" ht="11.25">
      <c r="A455" s="35"/>
      <c r="B455" s="36"/>
      <c r="C455" s="37"/>
      <c r="D455" s="205" t="s">
        <v>155</v>
      </c>
      <c r="E455" s="37"/>
      <c r="F455" s="206" t="s">
        <v>1347</v>
      </c>
      <c r="G455" s="37"/>
      <c r="H455" s="37"/>
      <c r="I455" s="202"/>
      <c r="J455" s="37"/>
      <c r="K455" s="37"/>
      <c r="L455" s="40"/>
      <c r="M455" s="203"/>
      <c r="N455" s="204"/>
      <c r="O455" s="72"/>
      <c r="P455" s="72"/>
      <c r="Q455" s="72"/>
      <c r="R455" s="72"/>
      <c r="S455" s="72"/>
      <c r="T455" s="73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155</v>
      </c>
      <c r="AU455" s="18" t="s">
        <v>83</v>
      </c>
    </row>
    <row r="456" spans="1:65" s="12" customFormat="1" ht="22.9" customHeight="1">
      <c r="B456" s="171"/>
      <c r="C456" s="172"/>
      <c r="D456" s="173" t="s">
        <v>72</v>
      </c>
      <c r="E456" s="185" t="s">
        <v>354</v>
      </c>
      <c r="F456" s="185" t="s">
        <v>355</v>
      </c>
      <c r="G456" s="172"/>
      <c r="H456" s="172"/>
      <c r="I456" s="175"/>
      <c r="J456" s="186">
        <f>BK456</f>
        <v>0</v>
      </c>
      <c r="K456" s="172"/>
      <c r="L456" s="177"/>
      <c r="M456" s="178"/>
      <c r="N456" s="179"/>
      <c r="O456" s="179"/>
      <c r="P456" s="180">
        <f>SUM(P457:P481)</f>
        <v>0</v>
      </c>
      <c r="Q456" s="179"/>
      <c r="R456" s="180">
        <f>SUM(R457:R481)</f>
        <v>0</v>
      </c>
      <c r="S456" s="179"/>
      <c r="T456" s="181">
        <f>SUM(T457:T481)</f>
        <v>0</v>
      </c>
      <c r="AR456" s="182" t="s">
        <v>83</v>
      </c>
      <c r="AT456" s="183" t="s">
        <v>72</v>
      </c>
      <c r="AU456" s="183" t="s">
        <v>81</v>
      </c>
      <c r="AY456" s="182" t="s">
        <v>146</v>
      </c>
      <c r="BK456" s="184">
        <f>SUM(BK457:BK481)</f>
        <v>0</v>
      </c>
    </row>
    <row r="457" spans="1:65" s="2" customFormat="1" ht="24.2" customHeight="1">
      <c r="A457" s="35"/>
      <c r="B457" s="36"/>
      <c r="C457" s="187" t="s">
        <v>867</v>
      </c>
      <c r="D457" s="187" t="s">
        <v>148</v>
      </c>
      <c r="E457" s="188" t="s">
        <v>1947</v>
      </c>
      <c r="F457" s="189" t="s">
        <v>1948</v>
      </c>
      <c r="G457" s="190" t="s">
        <v>170</v>
      </c>
      <c r="H457" s="191">
        <v>10.64</v>
      </c>
      <c r="I457" s="192"/>
      <c r="J457" s="193">
        <f>ROUND(I457*H457,2)</f>
        <v>0</v>
      </c>
      <c r="K457" s="189" t="s">
        <v>152</v>
      </c>
      <c r="L457" s="40"/>
      <c r="M457" s="194" t="s">
        <v>1</v>
      </c>
      <c r="N457" s="195" t="s">
        <v>38</v>
      </c>
      <c r="O457" s="72"/>
      <c r="P457" s="196">
        <f>O457*H457</f>
        <v>0</v>
      </c>
      <c r="Q457" s="196">
        <v>0</v>
      </c>
      <c r="R457" s="196">
        <f>Q457*H457</f>
        <v>0</v>
      </c>
      <c r="S457" s="196">
        <v>0</v>
      </c>
      <c r="T457" s="197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198" t="s">
        <v>199</v>
      </c>
      <c r="AT457" s="198" t="s">
        <v>148</v>
      </c>
      <c r="AU457" s="198" t="s">
        <v>83</v>
      </c>
      <c r="AY457" s="18" t="s">
        <v>146</v>
      </c>
      <c r="BE457" s="199">
        <f>IF(N457="základní",J457,0)</f>
        <v>0</v>
      </c>
      <c r="BF457" s="199">
        <f>IF(N457="snížená",J457,0)</f>
        <v>0</v>
      </c>
      <c r="BG457" s="199">
        <f>IF(N457="zákl. přenesená",J457,0)</f>
        <v>0</v>
      </c>
      <c r="BH457" s="199">
        <f>IF(N457="sníž. přenesená",J457,0)</f>
        <v>0</v>
      </c>
      <c r="BI457" s="199">
        <f>IF(N457="nulová",J457,0)</f>
        <v>0</v>
      </c>
      <c r="BJ457" s="18" t="s">
        <v>81</v>
      </c>
      <c r="BK457" s="199">
        <f>ROUND(I457*H457,2)</f>
        <v>0</v>
      </c>
      <c r="BL457" s="18" t="s">
        <v>199</v>
      </c>
      <c r="BM457" s="198" t="s">
        <v>870</v>
      </c>
    </row>
    <row r="458" spans="1:65" s="2" customFormat="1" ht="11.25">
      <c r="A458" s="35"/>
      <c r="B458" s="36"/>
      <c r="C458" s="37"/>
      <c r="D458" s="200" t="s">
        <v>154</v>
      </c>
      <c r="E458" s="37"/>
      <c r="F458" s="201" t="s">
        <v>1948</v>
      </c>
      <c r="G458" s="37"/>
      <c r="H458" s="37"/>
      <c r="I458" s="202"/>
      <c r="J458" s="37"/>
      <c r="K458" s="37"/>
      <c r="L458" s="40"/>
      <c r="M458" s="203"/>
      <c r="N458" s="204"/>
      <c r="O458" s="72"/>
      <c r="P458" s="72"/>
      <c r="Q458" s="72"/>
      <c r="R458" s="72"/>
      <c r="S458" s="72"/>
      <c r="T458" s="73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T458" s="18" t="s">
        <v>154</v>
      </c>
      <c r="AU458" s="18" t="s">
        <v>83</v>
      </c>
    </row>
    <row r="459" spans="1:65" s="2" customFormat="1" ht="11.25">
      <c r="A459" s="35"/>
      <c r="B459" s="36"/>
      <c r="C459" s="37"/>
      <c r="D459" s="205" t="s">
        <v>155</v>
      </c>
      <c r="E459" s="37"/>
      <c r="F459" s="206" t="s">
        <v>1949</v>
      </c>
      <c r="G459" s="37"/>
      <c r="H459" s="37"/>
      <c r="I459" s="202"/>
      <c r="J459" s="37"/>
      <c r="K459" s="37"/>
      <c r="L459" s="40"/>
      <c r="M459" s="203"/>
      <c r="N459" s="204"/>
      <c r="O459" s="72"/>
      <c r="P459" s="72"/>
      <c r="Q459" s="72"/>
      <c r="R459" s="72"/>
      <c r="S459" s="72"/>
      <c r="T459" s="73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T459" s="18" t="s">
        <v>155</v>
      </c>
      <c r="AU459" s="18" t="s">
        <v>83</v>
      </c>
    </row>
    <row r="460" spans="1:65" s="13" customFormat="1" ht="11.25">
      <c r="B460" s="207"/>
      <c r="C460" s="208"/>
      <c r="D460" s="200" t="s">
        <v>157</v>
      </c>
      <c r="E460" s="209" t="s">
        <v>1</v>
      </c>
      <c r="F460" s="210" t="s">
        <v>1950</v>
      </c>
      <c r="G460" s="208"/>
      <c r="H460" s="209" t="s">
        <v>1</v>
      </c>
      <c r="I460" s="211"/>
      <c r="J460" s="208"/>
      <c r="K460" s="208"/>
      <c r="L460" s="212"/>
      <c r="M460" s="213"/>
      <c r="N460" s="214"/>
      <c r="O460" s="214"/>
      <c r="P460" s="214"/>
      <c r="Q460" s="214"/>
      <c r="R460" s="214"/>
      <c r="S460" s="214"/>
      <c r="T460" s="215"/>
      <c r="AT460" s="216" t="s">
        <v>157</v>
      </c>
      <c r="AU460" s="216" t="s">
        <v>83</v>
      </c>
      <c r="AV460" s="13" t="s">
        <v>81</v>
      </c>
      <c r="AW460" s="13" t="s">
        <v>30</v>
      </c>
      <c r="AX460" s="13" t="s">
        <v>73</v>
      </c>
      <c r="AY460" s="216" t="s">
        <v>146</v>
      </c>
    </row>
    <row r="461" spans="1:65" s="14" customFormat="1" ht="11.25">
      <c r="B461" s="217"/>
      <c r="C461" s="218"/>
      <c r="D461" s="200" t="s">
        <v>157</v>
      </c>
      <c r="E461" s="219" t="s">
        <v>1</v>
      </c>
      <c r="F461" s="220" t="s">
        <v>1951</v>
      </c>
      <c r="G461" s="218"/>
      <c r="H461" s="221">
        <v>10.64</v>
      </c>
      <c r="I461" s="222"/>
      <c r="J461" s="218"/>
      <c r="K461" s="218"/>
      <c r="L461" s="223"/>
      <c r="M461" s="224"/>
      <c r="N461" s="225"/>
      <c r="O461" s="225"/>
      <c r="P461" s="225"/>
      <c r="Q461" s="225"/>
      <c r="R461" s="225"/>
      <c r="S461" s="225"/>
      <c r="T461" s="226"/>
      <c r="AT461" s="227" t="s">
        <v>157</v>
      </c>
      <c r="AU461" s="227" t="s">
        <v>83</v>
      </c>
      <c r="AV461" s="14" t="s">
        <v>83</v>
      </c>
      <c r="AW461" s="14" t="s">
        <v>30</v>
      </c>
      <c r="AX461" s="14" t="s">
        <v>73</v>
      </c>
      <c r="AY461" s="227" t="s">
        <v>146</v>
      </c>
    </row>
    <row r="462" spans="1:65" s="15" customFormat="1" ht="11.25">
      <c r="B462" s="228"/>
      <c r="C462" s="229"/>
      <c r="D462" s="200" t="s">
        <v>157</v>
      </c>
      <c r="E462" s="230" t="s">
        <v>1</v>
      </c>
      <c r="F462" s="231" t="s">
        <v>160</v>
      </c>
      <c r="G462" s="229"/>
      <c r="H462" s="232">
        <v>10.64</v>
      </c>
      <c r="I462" s="233"/>
      <c r="J462" s="229"/>
      <c r="K462" s="229"/>
      <c r="L462" s="234"/>
      <c r="M462" s="235"/>
      <c r="N462" s="236"/>
      <c r="O462" s="236"/>
      <c r="P462" s="236"/>
      <c r="Q462" s="236"/>
      <c r="R462" s="236"/>
      <c r="S462" s="236"/>
      <c r="T462" s="237"/>
      <c r="AT462" s="238" t="s">
        <v>157</v>
      </c>
      <c r="AU462" s="238" t="s">
        <v>83</v>
      </c>
      <c r="AV462" s="15" t="s">
        <v>153</v>
      </c>
      <c r="AW462" s="15" t="s">
        <v>30</v>
      </c>
      <c r="AX462" s="15" t="s">
        <v>81</v>
      </c>
      <c r="AY462" s="238" t="s">
        <v>146</v>
      </c>
    </row>
    <row r="463" spans="1:65" s="2" customFormat="1" ht="24.2" customHeight="1">
      <c r="A463" s="35"/>
      <c r="B463" s="36"/>
      <c r="C463" s="239" t="s">
        <v>683</v>
      </c>
      <c r="D463" s="239" t="s">
        <v>161</v>
      </c>
      <c r="E463" s="240" t="s">
        <v>1952</v>
      </c>
      <c r="F463" s="241" t="s">
        <v>1953</v>
      </c>
      <c r="G463" s="242" t="s">
        <v>170</v>
      </c>
      <c r="H463" s="243">
        <v>12.236000000000001</v>
      </c>
      <c r="I463" s="244"/>
      <c r="J463" s="245">
        <f>ROUND(I463*H463,2)</f>
        <v>0</v>
      </c>
      <c r="K463" s="241" t="s">
        <v>152</v>
      </c>
      <c r="L463" s="246"/>
      <c r="M463" s="247" t="s">
        <v>1</v>
      </c>
      <c r="N463" s="248" t="s">
        <v>38</v>
      </c>
      <c r="O463" s="72"/>
      <c r="P463" s="196">
        <f>O463*H463</f>
        <v>0</v>
      </c>
      <c r="Q463" s="196">
        <v>0</v>
      </c>
      <c r="R463" s="196">
        <f>Q463*H463</f>
        <v>0</v>
      </c>
      <c r="S463" s="196">
        <v>0</v>
      </c>
      <c r="T463" s="197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198" t="s">
        <v>281</v>
      </c>
      <c r="AT463" s="198" t="s">
        <v>161</v>
      </c>
      <c r="AU463" s="198" t="s">
        <v>83</v>
      </c>
      <c r="AY463" s="18" t="s">
        <v>146</v>
      </c>
      <c r="BE463" s="199">
        <f>IF(N463="základní",J463,0)</f>
        <v>0</v>
      </c>
      <c r="BF463" s="199">
        <f>IF(N463="snížená",J463,0)</f>
        <v>0</v>
      </c>
      <c r="BG463" s="199">
        <f>IF(N463="zákl. přenesená",J463,0)</f>
        <v>0</v>
      </c>
      <c r="BH463" s="199">
        <f>IF(N463="sníž. přenesená",J463,0)</f>
        <v>0</v>
      </c>
      <c r="BI463" s="199">
        <f>IF(N463="nulová",J463,0)</f>
        <v>0</v>
      </c>
      <c r="BJ463" s="18" t="s">
        <v>81</v>
      </c>
      <c r="BK463" s="199">
        <f>ROUND(I463*H463,2)</f>
        <v>0</v>
      </c>
      <c r="BL463" s="18" t="s">
        <v>199</v>
      </c>
      <c r="BM463" s="198" t="s">
        <v>874</v>
      </c>
    </row>
    <row r="464" spans="1:65" s="2" customFormat="1" ht="19.5">
      <c r="A464" s="35"/>
      <c r="B464" s="36"/>
      <c r="C464" s="37"/>
      <c r="D464" s="200" t="s">
        <v>154</v>
      </c>
      <c r="E464" s="37"/>
      <c r="F464" s="201" t="s">
        <v>1953</v>
      </c>
      <c r="G464" s="37"/>
      <c r="H464" s="37"/>
      <c r="I464" s="202"/>
      <c r="J464" s="37"/>
      <c r="K464" s="37"/>
      <c r="L464" s="40"/>
      <c r="M464" s="203"/>
      <c r="N464" s="204"/>
      <c r="O464" s="72"/>
      <c r="P464" s="72"/>
      <c r="Q464" s="72"/>
      <c r="R464" s="72"/>
      <c r="S464" s="72"/>
      <c r="T464" s="73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T464" s="18" t="s">
        <v>154</v>
      </c>
      <c r="AU464" s="18" t="s">
        <v>83</v>
      </c>
    </row>
    <row r="465" spans="1:65" s="14" customFormat="1" ht="11.25">
      <c r="B465" s="217"/>
      <c r="C465" s="218"/>
      <c r="D465" s="200" t="s">
        <v>157</v>
      </c>
      <c r="E465" s="219" t="s">
        <v>1</v>
      </c>
      <c r="F465" s="220" t="s">
        <v>1954</v>
      </c>
      <c r="G465" s="218"/>
      <c r="H465" s="221">
        <v>12.236000000000001</v>
      </c>
      <c r="I465" s="222"/>
      <c r="J465" s="218"/>
      <c r="K465" s="218"/>
      <c r="L465" s="223"/>
      <c r="M465" s="224"/>
      <c r="N465" s="225"/>
      <c r="O465" s="225"/>
      <c r="P465" s="225"/>
      <c r="Q465" s="225"/>
      <c r="R465" s="225"/>
      <c r="S465" s="225"/>
      <c r="T465" s="226"/>
      <c r="AT465" s="227" t="s">
        <v>157</v>
      </c>
      <c r="AU465" s="227" t="s">
        <v>83</v>
      </c>
      <c r="AV465" s="14" t="s">
        <v>83</v>
      </c>
      <c r="AW465" s="14" t="s">
        <v>30</v>
      </c>
      <c r="AX465" s="14" t="s">
        <v>73</v>
      </c>
      <c r="AY465" s="227" t="s">
        <v>146</v>
      </c>
    </row>
    <row r="466" spans="1:65" s="15" customFormat="1" ht="11.25">
      <c r="B466" s="228"/>
      <c r="C466" s="229"/>
      <c r="D466" s="200" t="s">
        <v>157</v>
      </c>
      <c r="E466" s="230" t="s">
        <v>1</v>
      </c>
      <c r="F466" s="231" t="s">
        <v>160</v>
      </c>
      <c r="G466" s="229"/>
      <c r="H466" s="232">
        <v>12.236000000000001</v>
      </c>
      <c r="I466" s="233"/>
      <c r="J466" s="229"/>
      <c r="K466" s="229"/>
      <c r="L466" s="234"/>
      <c r="M466" s="235"/>
      <c r="N466" s="236"/>
      <c r="O466" s="236"/>
      <c r="P466" s="236"/>
      <c r="Q466" s="236"/>
      <c r="R466" s="236"/>
      <c r="S466" s="236"/>
      <c r="T466" s="237"/>
      <c r="AT466" s="238" t="s">
        <v>157</v>
      </c>
      <c r="AU466" s="238" t="s">
        <v>83</v>
      </c>
      <c r="AV466" s="15" t="s">
        <v>153</v>
      </c>
      <c r="AW466" s="15" t="s">
        <v>30</v>
      </c>
      <c r="AX466" s="15" t="s">
        <v>81</v>
      </c>
      <c r="AY466" s="238" t="s">
        <v>146</v>
      </c>
    </row>
    <row r="467" spans="1:65" s="2" customFormat="1" ht="24.2" customHeight="1">
      <c r="A467" s="35"/>
      <c r="B467" s="36"/>
      <c r="C467" s="187" t="s">
        <v>877</v>
      </c>
      <c r="D467" s="187" t="s">
        <v>148</v>
      </c>
      <c r="E467" s="188" t="s">
        <v>1955</v>
      </c>
      <c r="F467" s="189" t="s">
        <v>1956</v>
      </c>
      <c r="G467" s="190" t="s">
        <v>320</v>
      </c>
      <c r="H467" s="191">
        <v>11.4</v>
      </c>
      <c r="I467" s="192"/>
      <c r="J467" s="193">
        <f>ROUND(I467*H467,2)</f>
        <v>0</v>
      </c>
      <c r="K467" s="189" t="s">
        <v>152</v>
      </c>
      <c r="L467" s="40"/>
      <c r="M467" s="194" t="s">
        <v>1</v>
      </c>
      <c r="N467" s="195" t="s">
        <v>38</v>
      </c>
      <c r="O467" s="72"/>
      <c r="P467" s="196">
        <f>O467*H467</f>
        <v>0</v>
      </c>
      <c r="Q467" s="196">
        <v>0</v>
      </c>
      <c r="R467" s="196">
        <f>Q467*H467</f>
        <v>0</v>
      </c>
      <c r="S467" s="196">
        <v>0</v>
      </c>
      <c r="T467" s="197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198" t="s">
        <v>199</v>
      </c>
      <c r="AT467" s="198" t="s">
        <v>148</v>
      </c>
      <c r="AU467" s="198" t="s">
        <v>83</v>
      </c>
      <c r="AY467" s="18" t="s">
        <v>146</v>
      </c>
      <c r="BE467" s="199">
        <f>IF(N467="základní",J467,0)</f>
        <v>0</v>
      </c>
      <c r="BF467" s="199">
        <f>IF(N467="snížená",J467,0)</f>
        <v>0</v>
      </c>
      <c r="BG467" s="199">
        <f>IF(N467="zákl. přenesená",J467,0)</f>
        <v>0</v>
      </c>
      <c r="BH467" s="199">
        <f>IF(N467="sníž. přenesená",J467,0)</f>
        <v>0</v>
      </c>
      <c r="BI467" s="199">
        <f>IF(N467="nulová",J467,0)</f>
        <v>0</v>
      </c>
      <c r="BJ467" s="18" t="s">
        <v>81</v>
      </c>
      <c r="BK467" s="199">
        <f>ROUND(I467*H467,2)</f>
        <v>0</v>
      </c>
      <c r="BL467" s="18" t="s">
        <v>199</v>
      </c>
      <c r="BM467" s="198" t="s">
        <v>880</v>
      </c>
    </row>
    <row r="468" spans="1:65" s="2" customFormat="1" ht="19.5">
      <c r="A468" s="35"/>
      <c r="B468" s="36"/>
      <c r="C468" s="37"/>
      <c r="D468" s="200" t="s">
        <v>154</v>
      </c>
      <c r="E468" s="37"/>
      <c r="F468" s="201" t="s">
        <v>1956</v>
      </c>
      <c r="G468" s="37"/>
      <c r="H468" s="37"/>
      <c r="I468" s="202"/>
      <c r="J468" s="37"/>
      <c r="K468" s="37"/>
      <c r="L468" s="40"/>
      <c r="M468" s="203"/>
      <c r="N468" s="204"/>
      <c r="O468" s="72"/>
      <c r="P468" s="72"/>
      <c r="Q468" s="72"/>
      <c r="R468" s="72"/>
      <c r="S468" s="72"/>
      <c r="T468" s="73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T468" s="18" t="s">
        <v>154</v>
      </c>
      <c r="AU468" s="18" t="s">
        <v>83</v>
      </c>
    </row>
    <row r="469" spans="1:65" s="2" customFormat="1" ht="11.25">
      <c r="A469" s="35"/>
      <c r="B469" s="36"/>
      <c r="C469" s="37"/>
      <c r="D469" s="205" t="s">
        <v>155</v>
      </c>
      <c r="E469" s="37"/>
      <c r="F469" s="206" t="s">
        <v>1957</v>
      </c>
      <c r="G469" s="37"/>
      <c r="H469" s="37"/>
      <c r="I469" s="202"/>
      <c r="J469" s="37"/>
      <c r="K469" s="37"/>
      <c r="L469" s="40"/>
      <c r="M469" s="203"/>
      <c r="N469" s="204"/>
      <c r="O469" s="72"/>
      <c r="P469" s="72"/>
      <c r="Q469" s="72"/>
      <c r="R469" s="72"/>
      <c r="S469" s="72"/>
      <c r="T469" s="73"/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T469" s="18" t="s">
        <v>155</v>
      </c>
      <c r="AU469" s="18" t="s">
        <v>83</v>
      </c>
    </row>
    <row r="470" spans="1:65" s="13" customFormat="1" ht="11.25">
      <c r="B470" s="207"/>
      <c r="C470" s="208"/>
      <c r="D470" s="200" t="s">
        <v>157</v>
      </c>
      <c r="E470" s="209" t="s">
        <v>1</v>
      </c>
      <c r="F470" s="210" t="s">
        <v>1958</v>
      </c>
      <c r="G470" s="208"/>
      <c r="H470" s="209" t="s">
        <v>1</v>
      </c>
      <c r="I470" s="211"/>
      <c r="J470" s="208"/>
      <c r="K470" s="208"/>
      <c r="L470" s="212"/>
      <c r="M470" s="213"/>
      <c r="N470" s="214"/>
      <c r="O470" s="214"/>
      <c r="P470" s="214"/>
      <c r="Q470" s="214"/>
      <c r="R470" s="214"/>
      <c r="S470" s="214"/>
      <c r="T470" s="215"/>
      <c r="AT470" s="216" t="s">
        <v>157</v>
      </c>
      <c r="AU470" s="216" t="s">
        <v>83</v>
      </c>
      <c r="AV470" s="13" t="s">
        <v>81</v>
      </c>
      <c r="AW470" s="13" t="s">
        <v>30</v>
      </c>
      <c r="AX470" s="13" t="s">
        <v>73</v>
      </c>
      <c r="AY470" s="216" t="s">
        <v>146</v>
      </c>
    </row>
    <row r="471" spans="1:65" s="14" customFormat="1" ht="11.25">
      <c r="B471" s="217"/>
      <c r="C471" s="218"/>
      <c r="D471" s="200" t="s">
        <v>157</v>
      </c>
      <c r="E471" s="219" t="s">
        <v>1</v>
      </c>
      <c r="F471" s="220" t="s">
        <v>1959</v>
      </c>
      <c r="G471" s="218"/>
      <c r="H471" s="221">
        <v>11.4</v>
      </c>
      <c r="I471" s="222"/>
      <c r="J471" s="218"/>
      <c r="K471" s="218"/>
      <c r="L471" s="223"/>
      <c r="M471" s="224"/>
      <c r="N471" s="225"/>
      <c r="O471" s="225"/>
      <c r="P471" s="225"/>
      <c r="Q471" s="225"/>
      <c r="R471" s="225"/>
      <c r="S471" s="225"/>
      <c r="T471" s="226"/>
      <c r="AT471" s="227" t="s">
        <v>157</v>
      </c>
      <c r="AU471" s="227" t="s">
        <v>83</v>
      </c>
      <c r="AV471" s="14" t="s">
        <v>83</v>
      </c>
      <c r="AW471" s="14" t="s">
        <v>30</v>
      </c>
      <c r="AX471" s="14" t="s">
        <v>73</v>
      </c>
      <c r="AY471" s="227" t="s">
        <v>146</v>
      </c>
    </row>
    <row r="472" spans="1:65" s="15" customFormat="1" ht="11.25">
      <c r="B472" s="228"/>
      <c r="C472" s="229"/>
      <c r="D472" s="200" t="s">
        <v>157</v>
      </c>
      <c r="E472" s="230" t="s">
        <v>1</v>
      </c>
      <c r="F472" s="231" t="s">
        <v>160</v>
      </c>
      <c r="G472" s="229"/>
      <c r="H472" s="232">
        <v>11.4</v>
      </c>
      <c r="I472" s="233"/>
      <c r="J472" s="229"/>
      <c r="K472" s="229"/>
      <c r="L472" s="234"/>
      <c r="M472" s="235"/>
      <c r="N472" s="236"/>
      <c r="O472" s="236"/>
      <c r="P472" s="236"/>
      <c r="Q472" s="236"/>
      <c r="R472" s="236"/>
      <c r="S472" s="236"/>
      <c r="T472" s="237"/>
      <c r="AT472" s="238" t="s">
        <v>157</v>
      </c>
      <c r="AU472" s="238" t="s">
        <v>83</v>
      </c>
      <c r="AV472" s="15" t="s">
        <v>153</v>
      </c>
      <c r="AW472" s="15" t="s">
        <v>30</v>
      </c>
      <c r="AX472" s="15" t="s">
        <v>81</v>
      </c>
      <c r="AY472" s="238" t="s">
        <v>146</v>
      </c>
    </row>
    <row r="473" spans="1:65" s="2" customFormat="1" ht="24.2" customHeight="1">
      <c r="A473" s="35"/>
      <c r="B473" s="36"/>
      <c r="C473" s="187" t="s">
        <v>689</v>
      </c>
      <c r="D473" s="187" t="s">
        <v>148</v>
      </c>
      <c r="E473" s="188" t="s">
        <v>1960</v>
      </c>
      <c r="F473" s="189" t="s">
        <v>1961</v>
      </c>
      <c r="G473" s="190" t="s">
        <v>320</v>
      </c>
      <c r="H473" s="191">
        <v>11.4</v>
      </c>
      <c r="I473" s="192"/>
      <c r="J473" s="193">
        <f>ROUND(I473*H473,2)</f>
        <v>0</v>
      </c>
      <c r="K473" s="189" t="s">
        <v>152</v>
      </c>
      <c r="L473" s="40"/>
      <c r="M473" s="194" t="s">
        <v>1</v>
      </c>
      <c r="N473" s="195" t="s">
        <v>38</v>
      </c>
      <c r="O473" s="72"/>
      <c r="P473" s="196">
        <f>O473*H473</f>
        <v>0</v>
      </c>
      <c r="Q473" s="196">
        <v>0</v>
      </c>
      <c r="R473" s="196">
        <f>Q473*H473</f>
        <v>0</v>
      </c>
      <c r="S473" s="196">
        <v>0</v>
      </c>
      <c r="T473" s="197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198" t="s">
        <v>199</v>
      </c>
      <c r="AT473" s="198" t="s">
        <v>148</v>
      </c>
      <c r="AU473" s="198" t="s">
        <v>83</v>
      </c>
      <c r="AY473" s="18" t="s">
        <v>146</v>
      </c>
      <c r="BE473" s="199">
        <f>IF(N473="základní",J473,0)</f>
        <v>0</v>
      </c>
      <c r="BF473" s="199">
        <f>IF(N473="snížená",J473,0)</f>
        <v>0</v>
      </c>
      <c r="BG473" s="199">
        <f>IF(N473="zákl. přenesená",J473,0)</f>
        <v>0</v>
      </c>
      <c r="BH473" s="199">
        <f>IF(N473="sníž. přenesená",J473,0)</f>
        <v>0</v>
      </c>
      <c r="BI473" s="199">
        <f>IF(N473="nulová",J473,0)</f>
        <v>0</v>
      </c>
      <c r="BJ473" s="18" t="s">
        <v>81</v>
      </c>
      <c r="BK473" s="199">
        <f>ROUND(I473*H473,2)</f>
        <v>0</v>
      </c>
      <c r="BL473" s="18" t="s">
        <v>199</v>
      </c>
      <c r="BM473" s="198" t="s">
        <v>887</v>
      </c>
    </row>
    <row r="474" spans="1:65" s="2" customFormat="1" ht="19.5">
      <c r="A474" s="35"/>
      <c r="B474" s="36"/>
      <c r="C474" s="37"/>
      <c r="D474" s="200" t="s">
        <v>154</v>
      </c>
      <c r="E474" s="37"/>
      <c r="F474" s="201" t="s">
        <v>1961</v>
      </c>
      <c r="G474" s="37"/>
      <c r="H474" s="37"/>
      <c r="I474" s="202"/>
      <c r="J474" s="37"/>
      <c r="K474" s="37"/>
      <c r="L474" s="40"/>
      <c r="M474" s="203"/>
      <c r="N474" s="204"/>
      <c r="O474" s="72"/>
      <c r="P474" s="72"/>
      <c r="Q474" s="72"/>
      <c r="R474" s="72"/>
      <c r="S474" s="72"/>
      <c r="T474" s="73"/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T474" s="18" t="s">
        <v>154</v>
      </c>
      <c r="AU474" s="18" t="s">
        <v>83</v>
      </c>
    </row>
    <row r="475" spans="1:65" s="2" customFormat="1" ht="11.25">
      <c r="A475" s="35"/>
      <c r="B475" s="36"/>
      <c r="C475" s="37"/>
      <c r="D475" s="205" t="s">
        <v>155</v>
      </c>
      <c r="E475" s="37"/>
      <c r="F475" s="206" t="s">
        <v>1962</v>
      </c>
      <c r="G475" s="37"/>
      <c r="H475" s="37"/>
      <c r="I475" s="202"/>
      <c r="J475" s="37"/>
      <c r="K475" s="37"/>
      <c r="L475" s="40"/>
      <c r="M475" s="203"/>
      <c r="N475" s="204"/>
      <c r="O475" s="72"/>
      <c r="P475" s="72"/>
      <c r="Q475" s="72"/>
      <c r="R475" s="72"/>
      <c r="S475" s="72"/>
      <c r="T475" s="73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8" t="s">
        <v>155</v>
      </c>
      <c r="AU475" s="18" t="s">
        <v>83</v>
      </c>
    </row>
    <row r="476" spans="1:65" s="2" customFormat="1" ht="33" customHeight="1">
      <c r="A476" s="35"/>
      <c r="B476" s="36"/>
      <c r="C476" s="187" t="s">
        <v>889</v>
      </c>
      <c r="D476" s="187" t="s">
        <v>148</v>
      </c>
      <c r="E476" s="188" t="s">
        <v>1963</v>
      </c>
      <c r="F476" s="189" t="s">
        <v>1964</v>
      </c>
      <c r="G476" s="190" t="s">
        <v>170</v>
      </c>
      <c r="H476" s="191">
        <v>106.4</v>
      </c>
      <c r="I476" s="192"/>
      <c r="J476" s="193">
        <f>ROUND(I476*H476,2)</f>
        <v>0</v>
      </c>
      <c r="K476" s="189" t="s">
        <v>152</v>
      </c>
      <c r="L476" s="40"/>
      <c r="M476" s="194" t="s">
        <v>1</v>
      </c>
      <c r="N476" s="195" t="s">
        <v>38</v>
      </c>
      <c r="O476" s="72"/>
      <c r="P476" s="196">
        <f>O476*H476</f>
        <v>0</v>
      </c>
      <c r="Q476" s="196">
        <v>0</v>
      </c>
      <c r="R476" s="196">
        <f>Q476*H476</f>
        <v>0</v>
      </c>
      <c r="S476" s="196">
        <v>0</v>
      </c>
      <c r="T476" s="197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198" t="s">
        <v>199</v>
      </c>
      <c r="AT476" s="198" t="s">
        <v>148</v>
      </c>
      <c r="AU476" s="198" t="s">
        <v>83</v>
      </c>
      <c r="AY476" s="18" t="s">
        <v>146</v>
      </c>
      <c r="BE476" s="199">
        <f>IF(N476="základní",J476,0)</f>
        <v>0</v>
      </c>
      <c r="BF476" s="199">
        <f>IF(N476="snížená",J476,0)</f>
        <v>0</v>
      </c>
      <c r="BG476" s="199">
        <f>IF(N476="zákl. přenesená",J476,0)</f>
        <v>0</v>
      </c>
      <c r="BH476" s="199">
        <f>IF(N476="sníž. přenesená",J476,0)</f>
        <v>0</v>
      </c>
      <c r="BI476" s="199">
        <f>IF(N476="nulová",J476,0)</f>
        <v>0</v>
      </c>
      <c r="BJ476" s="18" t="s">
        <v>81</v>
      </c>
      <c r="BK476" s="199">
        <f>ROUND(I476*H476,2)</f>
        <v>0</v>
      </c>
      <c r="BL476" s="18" t="s">
        <v>199</v>
      </c>
      <c r="BM476" s="198" t="s">
        <v>892</v>
      </c>
    </row>
    <row r="477" spans="1:65" s="2" customFormat="1" ht="19.5">
      <c r="A477" s="35"/>
      <c r="B477" s="36"/>
      <c r="C477" s="37"/>
      <c r="D477" s="200" t="s">
        <v>154</v>
      </c>
      <c r="E477" s="37"/>
      <c r="F477" s="201" t="s">
        <v>1964</v>
      </c>
      <c r="G477" s="37"/>
      <c r="H477" s="37"/>
      <c r="I477" s="202"/>
      <c r="J477" s="37"/>
      <c r="K477" s="37"/>
      <c r="L477" s="40"/>
      <c r="M477" s="203"/>
      <c r="N477" s="204"/>
      <c r="O477" s="72"/>
      <c r="P477" s="72"/>
      <c r="Q477" s="72"/>
      <c r="R477" s="72"/>
      <c r="S477" s="72"/>
      <c r="T477" s="73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T477" s="18" t="s">
        <v>154</v>
      </c>
      <c r="AU477" s="18" t="s">
        <v>83</v>
      </c>
    </row>
    <row r="478" spans="1:65" s="2" customFormat="1" ht="11.25">
      <c r="A478" s="35"/>
      <c r="B478" s="36"/>
      <c r="C478" s="37"/>
      <c r="D478" s="205" t="s">
        <v>155</v>
      </c>
      <c r="E478" s="37"/>
      <c r="F478" s="206" t="s">
        <v>1965</v>
      </c>
      <c r="G478" s="37"/>
      <c r="H478" s="37"/>
      <c r="I478" s="202"/>
      <c r="J478" s="37"/>
      <c r="K478" s="37"/>
      <c r="L478" s="40"/>
      <c r="M478" s="203"/>
      <c r="N478" s="204"/>
      <c r="O478" s="72"/>
      <c r="P478" s="72"/>
      <c r="Q478" s="72"/>
      <c r="R478" s="72"/>
      <c r="S478" s="72"/>
      <c r="T478" s="73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8" t="s">
        <v>155</v>
      </c>
      <c r="AU478" s="18" t="s">
        <v>83</v>
      </c>
    </row>
    <row r="479" spans="1:65" s="2" customFormat="1" ht="16.5" customHeight="1">
      <c r="A479" s="35"/>
      <c r="B479" s="36"/>
      <c r="C479" s="187" t="s">
        <v>696</v>
      </c>
      <c r="D479" s="187" t="s">
        <v>148</v>
      </c>
      <c r="E479" s="188" t="s">
        <v>356</v>
      </c>
      <c r="F479" s="189" t="s">
        <v>357</v>
      </c>
      <c r="G479" s="190" t="s">
        <v>170</v>
      </c>
      <c r="H479" s="191">
        <v>10.64</v>
      </c>
      <c r="I479" s="192"/>
      <c r="J479" s="193">
        <f>ROUND(I479*H479,2)</f>
        <v>0</v>
      </c>
      <c r="K479" s="189" t="s">
        <v>152</v>
      </c>
      <c r="L479" s="40"/>
      <c r="M479" s="194" t="s">
        <v>1</v>
      </c>
      <c r="N479" s="195" t="s">
        <v>38</v>
      </c>
      <c r="O479" s="72"/>
      <c r="P479" s="196">
        <f>O479*H479</f>
        <v>0</v>
      </c>
      <c r="Q479" s="196">
        <v>0</v>
      </c>
      <c r="R479" s="196">
        <f>Q479*H479</f>
        <v>0</v>
      </c>
      <c r="S479" s="196">
        <v>0</v>
      </c>
      <c r="T479" s="197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198" t="s">
        <v>199</v>
      </c>
      <c r="AT479" s="198" t="s">
        <v>148</v>
      </c>
      <c r="AU479" s="198" t="s">
        <v>83</v>
      </c>
      <c r="AY479" s="18" t="s">
        <v>146</v>
      </c>
      <c r="BE479" s="199">
        <f>IF(N479="základní",J479,0)</f>
        <v>0</v>
      </c>
      <c r="BF479" s="199">
        <f>IF(N479="snížená",J479,0)</f>
        <v>0</v>
      </c>
      <c r="BG479" s="199">
        <f>IF(N479="zákl. přenesená",J479,0)</f>
        <v>0</v>
      </c>
      <c r="BH479" s="199">
        <f>IF(N479="sníž. přenesená",J479,0)</f>
        <v>0</v>
      </c>
      <c r="BI479" s="199">
        <f>IF(N479="nulová",J479,0)</f>
        <v>0</v>
      </c>
      <c r="BJ479" s="18" t="s">
        <v>81</v>
      </c>
      <c r="BK479" s="199">
        <f>ROUND(I479*H479,2)</f>
        <v>0</v>
      </c>
      <c r="BL479" s="18" t="s">
        <v>199</v>
      </c>
      <c r="BM479" s="198" t="s">
        <v>896</v>
      </c>
    </row>
    <row r="480" spans="1:65" s="2" customFormat="1" ht="11.25">
      <c r="A480" s="35"/>
      <c r="B480" s="36"/>
      <c r="C480" s="37"/>
      <c r="D480" s="200" t="s">
        <v>154</v>
      </c>
      <c r="E480" s="37"/>
      <c r="F480" s="201" t="s">
        <v>357</v>
      </c>
      <c r="G480" s="37"/>
      <c r="H480" s="37"/>
      <c r="I480" s="202"/>
      <c r="J480" s="37"/>
      <c r="K480" s="37"/>
      <c r="L480" s="40"/>
      <c r="M480" s="203"/>
      <c r="N480" s="204"/>
      <c r="O480" s="72"/>
      <c r="P480" s="72"/>
      <c r="Q480" s="72"/>
      <c r="R480" s="72"/>
      <c r="S480" s="72"/>
      <c r="T480" s="73"/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T480" s="18" t="s">
        <v>154</v>
      </c>
      <c r="AU480" s="18" t="s">
        <v>83</v>
      </c>
    </row>
    <row r="481" spans="1:65" s="2" customFormat="1" ht="11.25">
      <c r="A481" s="35"/>
      <c r="B481" s="36"/>
      <c r="C481" s="37"/>
      <c r="D481" s="205" t="s">
        <v>155</v>
      </c>
      <c r="E481" s="37"/>
      <c r="F481" s="206" t="s">
        <v>359</v>
      </c>
      <c r="G481" s="37"/>
      <c r="H481" s="37"/>
      <c r="I481" s="202"/>
      <c r="J481" s="37"/>
      <c r="K481" s="37"/>
      <c r="L481" s="40"/>
      <c r="M481" s="203"/>
      <c r="N481" s="204"/>
      <c r="O481" s="72"/>
      <c r="P481" s="72"/>
      <c r="Q481" s="72"/>
      <c r="R481" s="72"/>
      <c r="S481" s="72"/>
      <c r="T481" s="73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T481" s="18" t="s">
        <v>155</v>
      </c>
      <c r="AU481" s="18" t="s">
        <v>83</v>
      </c>
    </row>
    <row r="482" spans="1:65" s="12" customFormat="1" ht="22.9" customHeight="1">
      <c r="B482" s="171"/>
      <c r="C482" s="172"/>
      <c r="D482" s="173" t="s">
        <v>72</v>
      </c>
      <c r="E482" s="185" t="s">
        <v>367</v>
      </c>
      <c r="F482" s="185" t="s">
        <v>368</v>
      </c>
      <c r="G482" s="172"/>
      <c r="H482" s="172"/>
      <c r="I482" s="175"/>
      <c r="J482" s="186">
        <f>BK482</f>
        <v>0</v>
      </c>
      <c r="K482" s="172"/>
      <c r="L482" s="177"/>
      <c r="M482" s="178"/>
      <c r="N482" s="179"/>
      <c r="O482" s="179"/>
      <c r="P482" s="180">
        <f>SUM(P483:P540)</f>
        <v>0</v>
      </c>
      <c r="Q482" s="179"/>
      <c r="R482" s="180">
        <f>SUM(R483:R540)</f>
        <v>0</v>
      </c>
      <c r="S482" s="179"/>
      <c r="T482" s="181">
        <f>SUM(T483:T540)</f>
        <v>0</v>
      </c>
      <c r="AR482" s="182" t="s">
        <v>83</v>
      </c>
      <c r="AT482" s="183" t="s">
        <v>72</v>
      </c>
      <c r="AU482" s="183" t="s">
        <v>81</v>
      </c>
      <c r="AY482" s="182" t="s">
        <v>146</v>
      </c>
      <c r="BK482" s="184">
        <f>SUM(BK483:BK540)</f>
        <v>0</v>
      </c>
    </row>
    <row r="483" spans="1:65" s="2" customFormat="1" ht="21.75" customHeight="1">
      <c r="A483" s="35"/>
      <c r="B483" s="36"/>
      <c r="C483" s="187" t="s">
        <v>898</v>
      </c>
      <c r="D483" s="187" t="s">
        <v>148</v>
      </c>
      <c r="E483" s="188" t="s">
        <v>1966</v>
      </c>
      <c r="F483" s="189" t="s">
        <v>1967</v>
      </c>
      <c r="G483" s="190" t="s">
        <v>170</v>
      </c>
      <c r="H483" s="191">
        <v>106.4</v>
      </c>
      <c r="I483" s="192"/>
      <c r="J483" s="193">
        <f>ROUND(I483*H483,2)</f>
        <v>0</v>
      </c>
      <c r="K483" s="189" t="s">
        <v>152</v>
      </c>
      <c r="L483" s="40"/>
      <c r="M483" s="194" t="s">
        <v>1</v>
      </c>
      <c r="N483" s="195" t="s">
        <v>38</v>
      </c>
      <c r="O483" s="72"/>
      <c r="P483" s="196">
        <f>O483*H483</f>
        <v>0</v>
      </c>
      <c r="Q483" s="196">
        <v>0</v>
      </c>
      <c r="R483" s="196">
        <f>Q483*H483</f>
        <v>0</v>
      </c>
      <c r="S483" s="196">
        <v>0</v>
      </c>
      <c r="T483" s="197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198" t="s">
        <v>199</v>
      </c>
      <c r="AT483" s="198" t="s">
        <v>148</v>
      </c>
      <c r="AU483" s="198" t="s">
        <v>83</v>
      </c>
      <c r="AY483" s="18" t="s">
        <v>146</v>
      </c>
      <c r="BE483" s="199">
        <f>IF(N483="základní",J483,0)</f>
        <v>0</v>
      </c>
      <c r="BF483" s="199">
        <f>IF(N483="snížená",J483,0)</f>
        <v>0</v>
      </c>
      <c r="BG483" s="199">
        <f>IF(N483="zákl. přenesená",J483,0)</f>
        <v>0</v>
      </c>
      <c r="BH483" s="199">
        <f>IF(N483="sníž. přenesená",J483,0)</f>
        <v>0</v>
      </c>
      <c r="BI483" s="199">
        <f>IF(N483="nulová",J483,0)</f>
        <v>0</v>
      </c>
      <c r="BJ483" s="18" t="s">
        <v>81</v>
      </c>
      <c r="BK483" s="199">
        <f>ROUND(I483*H483,2)</f>
        <v>0</v>
      </c>
      <c r="BL483" s="18" t="s">
        <v>199</v>
      </c>
      <c r="BM483" s="198" t="s">
        <v>901</v>
      </c>
    </row>
    <row r="484" spans="1:65" s="2" customFormat="1" ht="11.25">
      <c r="A484" s="35"/>
      <c r="B484" s="36"/>
      <c r="C484" s="37"/>
      <c r="D484" s="200" t="s">
        <v>154</v>
      </c>
      <c r="E484" s="37"/>
      <c r="F484" s="201" t="s">
        <v>1967</v>
      </c>
      <c r="G484" s="37"/>
      <c r="H484" s="37"/>
      <c r="I484" s="202"/>
      <c r="J484" s="37"/>
      <c r="K484" s="37"/>
      <c r="L484" s="40"/>
      <c r="M484" s="203"/>
      <c r="N484" s="204"/>
      <c r="O484" s="72"/>
      <c r="P484" s="72"/>
      <c r="Q484" s="72"/>
      <c r="R484" s="72"/>
      <c r="S484" s="72"/>
      <c r="T484" s="73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18" t="s">
        <v>154</v>
      </c>
      <c r="AU484" s="18" t="s">
        <v>83</v>
      </c>
    </row>
    <row r="485" spans="1:65" s="2" customFormat="1" ht="11.25">
      <c r="A485" s="35"/>
      <c r="B485" s="36"/>
      <c r="C485" s="37"/>
      <c r="D485" s="205" t="s">
        <v>155</v>
      </c>
      <c r="E485" s="37"/>
      <c r="F485" s="206" t="s">
        <v>1968</v>
      </c>
      <c r="G485" s="37"/>
      <c r="H485" s="37"/>
      <c r="I485" s="202"/>
      <c r="J485" s="37"/>
      <c r="K485" s="37"/>
      <c r="L485" s="40"/>
      <c r="M485" s="203"/>
      <c r="N485" s="204"/>
      <c r="O485" s="72"/>
      <c r="P485" s="72"/>
      <c r="Q485" s="72"/>
      <c r="R485" s="72"/>
      <c r="S485" s="72"/>
      <c r="T485" s="73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T485" s="18" t="s">
        <v>155</v>
      </c>
      <c r="AU485" s="18" t="s">
        <v>83</v>
      </c>
    </row>
    <row r="486" spans="1:65" s="2" customFormat="1" ht="33" customHeight="1">
      <c r="A486" s="35"/>
      <c r="B486" s="36"/>
      <c r="C486" s="239" t="s">
        <v>701</v>
      </c>
      <c r="D486" s="239" t="s">
        <v>161</v>
      </c>
      <c r="E486" s="240" t="s">
        <v>1969</v>
      </c>
      <c r="F486" s="241" t="s">
        <v>1970</v>
      </c>
      <c r="G486" s="242" t="s">
        <v>170</v>
      </c>
      <c r="H486" s="243">
        <v>122.36</v>
      </c>
      <c r="I486" s="244"/>
      <c r="J486" s="245">
        <f>ROUND(I486*H486,2)</f>
        <v>0</v>
      </c>
      <c r="K486" s="241" t="s">
        <v>152</v>
      </c>
      <c r="L486" s="246"/>
      <c r="M486" s="247" t="s">
        <v>1</v>
      </c>
      <c r="N486" s="248" t="s">
        <v>38</v>
      </c>
      <c r="O486" s="72"/>
      <c r="P486" s="196">
        <f>O486*H486</f>
        <v>0</v>
      </c>
      <c r="Q486" s="196">
        <v>0</v>
      </c>
      <c r="R486" s="196">
        <f>Q486*H486</f>
        <v>0</v>
      </c>
      <c r="S486" s="196">
        <v>0</v>
      </c>
      <c r="T486" s="197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198" t="s">
        <v>281</v>
      </c>
      <c r="AT486" s="198" t="s">
        <v>161</v>
      </c>
      <c r="AU486" s="198" t="s">
        <v>83</v>
      </c>
      <c r="AY486" s="18" t="s">
        <v>146</v>
      </c>
      <c r="BE486" s="199">
        <f>IF(N486="základní",J486,0)</f>
        <v>0</v>
      </c>
      <c r="BF486" s="199">
        <f>IF(N486="snížená",J486,0)</f>
        <v>0</v>
      </c>
      <c r="BG486" s="199">
        <f>IF(N486="zákl. přenesená",J486,0)</f>
        <v>0</v>
      </c>
      <c r="BH486" s="199">
        <f>IF(N486="sníž. přenesená",J486,0)</f>
        <v>0</v>
      </c>
      <c r="BI486" s="199">
        <f>IF(N486="nulová",J486,0)</f>
        <v>0</v>
      </c>
      <c r="BJ486" s="18" t="s">
        <v>81</v>
      </c>
      <c r="BK486" s="199">
        <f>ROUND(I486*H486,2)</f>
        <v>0</v>
      </c>
      <c r="BL486" s="18" t="s">
        <v>199</v>
      </c>
      <c r="BM486" s="198" t="s">
        <v>905</v>
      </c>
    </row>
    <row r="487" spans="1:65" s="2" customFormat="1" ht="19.5">
      <c r="A487" s="35"/>
      <c r="B487" s="36"/>
      <c r="C487" s="37"/>
      <c r="D487" s="200" t="s">
        <v>154</v>
      </c>
      <c r="E487" s="37"/>
      <c r="F487" s="201" t="s">
        <v>1970</v>
      </c>
      <c r="G487" s="37"/>
      <c r="H487" s="37"/>
      <c r="I487" s="202"/>
      <c r="J487" s="37"/>
      <c r="K487" s="37"/>
      <c r="L487" s="40"/>
      <c r="M487" s="203"/>
      <c r="N487" s="204"/>
      <c r="O487" s="72"/>
      <c r="P487" s="72"/>
      <c r="Q487" s="72"/>
      <c r="R487" s="72"/>
      <c r="S487" s="72"/>
      <c r="T487" s="73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8" t="s">
        <v>154</v>
      </c>
      <c r="AU487" s="18" t="s">
        <v>83</v>
      </c>
    </row>
    <row r="488" spans="1:65" s="14" customFormat="1" ht="11.25">
      <c r="B488" s="217"/>
      <c r="C488" s="218"/>
      <c r="D488" s="200" t="s">
        <v>157</v>
      </c>
      <c r="E488" s="219" t="s">
        <v>1</v>
      </c>
      <c r="F488" s="220" t="s">
        <v>1971</v>
      </c>
      <c r="G488" s="218"/>
      <c r="H488" s="221">
        <v>122.36</v>
      </c>
      <c r="I488" s="222"/>
      <c r="J488" s="218"/>
      <c r="K488" s="218"/>
      <c r="L488" s="223"/>
      <c r="M488" s="224"/>
      <c r="N488" s="225"/>
      <c r="O488" s="225"/>
      <c r="P488" s="225"/>
      <c r="Q488" s="225"/>
      <c r="R488" s="225"/>
      <c r="S488" s="225"/>
      <c r="T488" s="226"/>
      <c r="AT488" s="227" t="s">
        <v>157</v>
      </c>
      <c r="AU488" s="227" t="s">
        <v>83</v>
      </c>
      <c r="AV488" s="14" t="s">
        <v>83</v>
      </c>
      <c r="AW488" s="14" t="s">
        <v>30</v>
      </c>
      <c r="AX488" s="14" t="s">
        <v>73</v>
      </c>
      <c r="AY488" s="227" t="s">
        <v>146</v>
      </c>
    </row>
    <row r="489" spans="1:65" s="15" customFormat="1" ht="11.25">
      <c r="B489" s="228"/>
      <c r="C489" s="229"/>
      <c r="D489" s="200" t="s">
        <v>157</v>
      </c>
      <c r="E489" s="230" t="s">
        <v>1</v>
      </c>
      <c r="F489" s="231" t="s">
        <v>160</v>
      </c>
      <c r="G489" s="229"/>
      <c r="H489" s="232">
        <v>122.36</v>
      </c>
      <c r="I489" s="233"/>
      <c r="J489" s="229"/>
      <c r="K489" s="229"/>
      <c r="L489" s="234"/>
      <c r="M489" s="235"/>
      <c r="N489" s="236"/>
      <c r="O489" s="236"/>
      <c r="P489" s="236"/>
      <c r="Q489" s="236"/>
      <c r="R489" s="236"/>
      <c r="S489" s="236"/>
      <c r="T489" s="237"/>
      <c r="AT489" s="238" t="s">
        <v>157</v>
      </c>
      <c r="AU489" s="238" t="s">
        <v>83</v>
      </c>
      <c r="AV489" s="15" t="s">
        <v>153</v>
      </c>
      <c r="AW489" s="15" t="s">
        <v>30</v>
      </c>
      <c r="AX489" s="15" t="s">
        <v>81</v>
      </c>
      <c r="AY489" s="238" t="s">
        <v>146</v>
      </c>
    </row>
    <row r="490" spans="1:65" s="2" customFormat="1" ht="16.5" customHeight="1">
      <c r="A490" s="35"/>
      <c r="B490" s="36"/>
      <c r="C490" s="187" t="s">
        <v>907</v>
      </c>
      <c r="D490" s="187" t="s">
        <v>148</v>
      </c>
      <c r="E490" s="188" t="s">
        <v>369</v>
      </c>
      <c r="F490" s="189" t="s">
        <v>370</v>
      </c>
      <c r="G490" s="190" t="s">
        <v>320</v>
      </c>
      <c r="H490" s="191">
        <v>4</v>
      </c>
      <c r="I490" s="192"/>
      <c r="J490" s="193">
        <f>ROUND(I490*H490,2)</f>
        <v>0</v>
      </c>
      <c r="K490" s="189" t="s">
        <v>152</v>
      </c>
      <c r="L490" s="40"/>
      <c r="M490" s="194" t="s">
        <v>1</v>
      </c>
      <c r="N490" s="195" t="s">
        <v>38</v>
      </c>
      <c r="O490" s="72"/>
      <c r="P490" s="196">
        <f>O490*H490</f>
        <v>0</v>
      </c>
      <c r="Q490" s="196">
        <v>0</v>
      </c>
      <c r="R490" s="196">
        <f>Q490*H490</f>
        <v>0</v>
      </c>
      <c r="S490" s="196">
        <v>0</v>
      </c>
      <c r="T490" s="197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198" t="s">
        <v>199</v>
      </c>
      <c r="AT490" s="198" t="s">
        <v>148</v>
      </c>
      <c r="AU490" s="198" t="s">
        <v>83</v>
      </c>
      <c r="AY490" s="18" t="s">
        <v>146</v>
      </c>
      <c r="BE490" s="199">
        <f>IF(N490="základní",J490,0)</f>
        <v>0</v>
      </c>
      <c r="BF490" s="199">
        <f>IF(N490="snížená",J490,0)</f>
        <v>0</v>
      </c>
      <c r="BG490" s="199">
        <f>IF(N490="zákl. přenesená",J490,0)</f>
        <v>0</v>
      </c>
      <c r="BH490" s="199">
        <f>IF(N490="sníž. přenesená",J490,0)</f>
        <v>0</v>
      </c>
      <c r="BI490" s="199">
        <f>IF(N490="nulová",J490,0)</f>
        <v>0</v>
      </c>
      <c r="BJ490" s="18" t="s">
        <v>81</v>
      </c>
      <c r="BK490" s="199">
        <f>ROUND(I490*H490,2)</f>
        <v>0</v>
      </c>
      <c r="BL490" s="18" t="s">
        <v>199</v>
      </c>
      <c r="BM490" s="198" t="s">
        <v>908</v>
      </c>
    </row>
    <row r="491" spans="1:65" s="2" customFormat="1" ht="11.25">
      <c r="A491" s="35"/>
      <c r="B491" s="36"/>
      <c r="C491" s="37"/>
      <c r="D491" s="200" t="s">
        <v>154</v>
      </c>
      <c r="E491" s="37"/>
      <c r="F491" s="201" t="s">
        <v>370</v>
      </c>
      <c r="G491" s="37"/>
      <c r="H491" s="37"/>
      <c r="I491" s="202"/>
      <c r="J491" s="37"/>
      <c r="K491" s="37"/>
      <c r="L491" s="40"/>
      <c r="M491" s="203"/>
      <c r="N491" s="204"/>
      <c r="O491" s="72"/>
      <c r="P491" s="72"/>
      <c r="Q491" s="72"/>
      <c r="R491" s="72"/>
      <c r="S491" s="72"/>
      <c r="T491" s="73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8" t="s">
        <v>154</v>
      </c>
      <c r="AU491" s="18" t="s">
        <v>83</v>
      </c>
    </row>
    <row r="492" spans="1:65" s="2" customFormat="1" ht="11.25">
      <c r="A492" s="35"/>
      <c r="B492" s="36"/>
      <c r="C492" s="37"/>
      <c r="D492" s="205" t="s">
        <v>155</v>
      </c>
      <c r="E492" s="37"/>
      <c r="F492" s="206" t="s">
        <v>372</v>
      </c>
      <c r="G492" s="37"/>
      <c r="H492" s="37"/>
      <c r="I492" s="202"/>
      <c r="J492" s="37"/>
      <c r="K492" s="37"/>
      <c r="L492" s="40"/>
      <c r="M492" s="203"/>
      <c r="N492" s="204"/>
      <c r="O492" s="72"/>
      <c r="P492" s="72"/>
      <c r="Q492" s="72"/>
      <c r="R492" s="72"/>
      <c r="S492" s="72"/>
      <c r="T492" s="73"/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T492" s="18" t="s">
        <v>155</v>
      </c>
      <c r="AU492" s="18" t="s">
        <v>83</v>
      </c>
    </row>
    <row r="493" spans="1:65" s="2" customFormat="1" ht="16.5" customHeight="1">
      <c r="A493" s="35"/>
      <c r="B493" s="36"/>
      <c r="C493" s="187" t="s">
        <v>706</v>
      </c>
      <c r="D493" s="187" t="s">
        <v>148</v>
      </c>
      <c r="E493" s="188" t="s">
        <v>1972</v>
      </c>
      <c r="F493" s="189" t="s">
        <v>1973</v>
      </c>
      <c r="G493" s="190" t="s">
        <v>261</v>
      </c>
      <c r="H493" s="191">
        <v>5</v>
      </c>
      <c r="I493" s="192"/>
      <c r="J493" s="193">
        <f>ROUND(I493*H493,2)</f>
        <v>0</v>
      </c>
      <c r="K493" s="189" t="s">
        <v>312</v>
      </c>
      <c r="L493" s="40"/>
      <c r="M493" s="194" t="s">
        <v>1</v>
      </c>
      <c r="N493" s="195" t="s">
        <v>38</v>
      </c>
      <c r="O493" s="72"/>
      <c r="P493" s="196">
        <f>O493*H493</f>
        <v>0</v>
      </c>
      <c r="Q493" s="196">
        <v>0</v>
      </c>
      <c r="R493" s="196">
        <f>Q493*H493</f>
        <v>0</v>
      </c>
      <c r="S493" s="196">
        <v>0</v>
      </c>
      <c r="T493" s="197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198" t="s">
        <v>199</v>
      </c>
      <c r="AT493" s="198" t="s">
        <v>148</v>
      </c>
      <c r="AU493" s="198" t="s">
        <v>83</v>
      </c>
      <c r="AY493" s="18" t="s">
        <v>146</v>
      </c>
      <c r="BE493" s="199">
        <f>IF(N493="základní",J493,0)</f>
        <v>0</v>
      </c>
      <c r="BF493" s="199">
        <f>IF(N493="snížená",J493,0)</f>
        <v>0</v>
      </c>
      <c r="BG493" s="199">
        <f>IF(N493="zákl. přenesená",J493,0)</f>
        <v>0</v>
      </c>
      <c r="BH493" s="199">
        <f>IF(N493="sníž. přenesená",J493,0)</f>
        <v>0</v>
      </c>
      <c r="BI493" s="199">
        <f>IF(N493="nulová",J493,0)</f>
        <v>0</v>
      </c>
      <c r="BJ493" s="18" t="s">
        <v>81</v>
      </c>
      <c r="BK493" s="199">
        <f>ROUND(I493*H493,2)</f>
        <v>0</v>
      </c>
      <c r="BL493" s="18" t="s">
        <v>199</v>
      </c>
      <c r="BM493" s="198" t="s">
        <v>912</v>
      </c>
    </row>
    <row r="494" spans="1:65" s="2" customFormat="1" ht="11.25">
      <c r="A494" s="35"/>
      <c r="B494" s="36"/>
      <c r="C494" s="37"/>
      <c r="D494" s="200" t="s">
        <v>154</v>
      </c>
      <c r="E494" s="37"/>
      <c r="F494" s="201" t="s">
        <v>1973</v>
      </c>
      <c r="G494" s="37"/>
      <c r="H494" s="37"/>
      <c r="I494" s="202"/>
      <c r="J494" s="37"/>
      <c r="K494" s="37"/>
      <c r="L494" s="40"/>
      <c r="M494" s="203"/>
      <c r="N494" s="204"/>
      <c r="O494" s="72"/>
      <c r="P494" s="72"/>
      <c r="Q494" s="72"/>
      <c r="R494" s="72"/>
      <c r="S494" s="72"/>
      <c r="T494" s="73"/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T494" s="18" t="s">
        <v>154</v>
      </c>
      <c r="AU494" s="18" t="s">
        <v>83</v>
      </c>
    </row>
    <row r="495" spans="1:65" s="13" customFormat="1" ht="11.25">
      <c r="B495" s="207"/>
      <c r="C495" s="208"/>
      <c r="D495" s="200" t="s">
        <v>157</v>
      </c>
      <c r="E495" s="209" t="s">
        <v>1</v>
      </c>
      <c r="F495" s="210" t="s">
        <v>1974</v>
      </c>
      <c r="G495" s="208"/>
      <c r="H495" s="209" t="s">
        <v>1</v>
      </c>
      <c r="I495" s="211"/>
      <c r="J495" s="208"/>
      <c r="K495" s="208"/>
      <c r="L495" s="212"/>
      <c r="M495" s="213"/>
      <c r="N495" s="214"/>
      <c r="O495" s="214"/>
      <c r="P495" s="214"/>
      <c r="Q495" s="214"/>
      <c r="R495" s="214"/>
      <c r="S495" s="214"/>
      <c r="T495" s="215"/>
      <c r="AT495" s="216" t="s">
        <v>157</v>
      </c>
      <c r="AU495" s="216" t="s">
        <v>83</v>
      </c>
      <c r="AV495" s="13" t="s">
        <v>81</v>
      </c>
      <c r="AW495" s="13" t="s">
        <v>30</v>
      </c>
      <c r="AX495" s="13" t="s">
        <v>73</v>
      </c>
      <c r="AY495" s="216" t="s">
        <v>146</v>
      </c>
    </row>
    <row r="496" spans="1:65" s="14" customFormat="1" ht="11.25">
      <c r="B496" s="217"/>
      <c r="C496" s="218"/>
      <c r="D496" s="200" t="s">
        <v>157</v>
      </c>
      <c r="E496" s="219" t="s">
        <v>1</v>
      </c>
      <c r="F496" s="220" t="s">
        <v>83</v>
      </c>
      <c r="G496" s="218"/>
      <c r="H496" s="221">
        <v>2</v>
      </c>
      <c r="I496" s="222"/>
      <c r="J496" s="218"/>
      <c r="K496" s="218"/>
      <c r="L496" s="223"/>
      <c r="M496" s="224"/>
      <c r="N496" s="225"/>
      <c r="O496" s="225"/>
      <c r="P496" s="225"/>
      <c r="Q496" s="225"/>
      <c r="R496" s="225"/>
      <c r="S496" s="225"/>
      <c r="T496" s="226"/>
      <c r="AT496" s="227" t="s">
        <v>157</v>
      </c>
      <c r="AU496" s="227" t="s">
        <v>83</v>
      </c>
      <c r="AV496" s="14" t="s">
        <v>83</v>
      </c>
      <c r="AW496" s="14" t="s">
        <v>30</v>
      </c>
      <c r="AX496" s="14" t="s">
        <v>73</v>
      </c>
      <c r="AY496" s="227" t="s">
        <v>146</v>
      </c>
    </row>
    <row r="497" spans="1:65" s="13" customFormat="1" ht="11.25">
      <c r="B497" s="207"/>
      <c r="C497" s="208"/>
      <c r="D497" s="200" t="s">
        <v>157</v>
      </c>
      <c r="E497" s="209" t="s">
        <v>1</v>
      </c>
      <c r="F497" s="210" t="s">
        <v>1975</v>
      </c>
      <c r="G497" s="208"/>
      <c r="H497" s="209" t="s">
        <v>1</v>
      </c>
      <c r="I497" s="211"/>
      <c r="J497" s="208"/>
      <c r="K497" s="208"/>
      <c r="L497" s="212"/>
      <c r="M497" s="213"/>
      <c r="N497" s="214"/>
      <c r="O497" s="214"/>
      <c r="P497" s="214"/>
      <c r="Q497" s="214"/>
      <c r="R497" s="214"/>
      <c r="S497" s="214"/>
      <c r="T497" s="215"/>
      <c r="AT497" s="216" t="s">
        <v>157</v>
      </c>
      <c r="AU497" s="216" t="s">
        <v>83</v>
      </c>
      <c r="AV497" s="13" t="s">
        <v>81</v>
      </c>
      <c r="AW497" s="13" t="s">
        <v>30</v>
      </c>
      <c r="AX497" s="13" t="s">
        <v>73</v>
      </c>
      <c r="AY497" s="216" t="s">
        <v>146</v>
      </c>
    </row>
    <row r="498" spans="1:65" s="14" customFormat="1" ht="11.25">
      <c r="B498" s="217"/>
      <c r="C498" s="218"/>
      <c r="D498" s="200" t="s">
        <v>157</v>
      </c>
      <c r="E498" s="219" t="s">
        <v>1</v>
      </c>
      <c r="F498" s="220" t="s">
        <v>167</v>
      </c>
      <c r="G498" s="218"/>
      <c r="H498" s="221">
        <v>3</v>
      </c>
      <c r="I498" s="222"/>
      <c r="J498" s="218"/>
      <c r="K498" s="218"/>
      <c r="L498" s="223"/>
      <c r="M498" s="224"/>
      <c r="N498" s="225"/>
      <c r="O498" s="225"/>
      <c r="P498" s="225"/>
      <c r="Q498" s="225"/>
      <c r="R498" s="225"/>
      <c r="S498" s="225"/>
      <c r="T498" s="226"/>
      <c r="AT498" s="227" t="s">
        <v>157</v>
      </c>
      <c r="AU498" s="227" t="s">
        <v>83</v>
      </c>
      <c r="AV498" s="14" t="s">
        <v>83</v>
      </c>
      <c r="AW498" s="14" t="s">
        <v>30</v>
      </c>
      <c r="AX498" s="14" t="s">
        <v>73</v>
      </c>
      <c r="AY498" s="227" t="s">
        <v>146</v>
      </c>
    </row>
    <row r="499" spans="1:65" s="15" customFormat="1" ht="11.25">
      <c r="B499" s="228"/>
      <c r="C499" s="229"/>
      <c r="D499" s="200" t="s">
        <v>157</v>
      </c>
      <c r="E499" s="230" t="s">
        <v>1</v>
      </c>
      <c r="F499" s="231" t="s">
        <v>160</v>
      </c>
      <c r="G499" s="229"/>
      <c r="H499" s="232">
        <v>5</v>
      </c>
      <c r="I499" s="233"/>
      <c r="J499" s="229"/>
      <c r="K499" s="229"/>
      <c r="L499" s="234"/>
      <c r="M499" s="235"/>
      <c r="N499" s="236"/>
      <c r="O499" s="236"/>
      <c r="P499" s="236"/>
      <c r="Q499" s="236"/>
      <c r="R499" s="236"/>
      <c r="S499" s="236"/>
      <c r="T499" s="237"/>
      <c r="AT499" s="238" t="s">
        <v>157</v>
      </c>
      <c r="AU499" s="238" t="s">
        <v>83</v>
      </c>
      <c r="AV499" s="15" t="s">
        <v>153</v>
      </c>
      <c r="AW499" s="15" t="s">
        <v>30</v>
      </c>
      <c r="AX499" s="15" t="s">
        <v>81</v>
      </c>
      <c r="AY499" s="238" t="s">
        <v>146</v>
      </c>
    </row>
    <row r="500" spans="1:65" s="2" customFormat="1" ht="24.2" customHeight="1">
      <c r="A500" s="35"/>
      <c r="B500" s="36"/>
      <c r="C500" s="187" t="s">
        <v>914</v>
      </c>
      <c r="D500" s="187" t="s">
        <v>148</v>
      </c>
      <c r="E500" s="188" t="s">
        <v>376</v>
      </c>
      <c r="F500" s="189" t="s">
        <v>377</v>
      </c>
      <c r="G500" s="190" t="s">
        <v>320</v>
      </c>
      <c r="H500" s="191">
        <v>28</v>
      </c>
      <c r="I500" s="192"/>
      <c r="J500" s="193">
        <f>ROUND(I500*H500,2)</f>
        <v>0</v>
      </c>
      <c r="K500" s="189" t="s">
        <v>152</v>
      </c>
      <c r="L500" s="40"/>
      <c r="M500" s="194" t="s">
        <v>1</v>
      </c>
      <c r="N500" s="195" t="s">
        <v>38</v>
      </c>
      <c r="O500" s="72"/>
      <c r="P500" s="196">
        <f>O500*H500</f>
        <v>0</v>
      </c>
      <c r="Q500" s="196">
        <v>0</v>
      </c>
      <c r="R500" s="196">
        <f>Q500*H500</f>
        <v>0</v>
      </c>
      <c r="S500" s="196">
        <v>0</v>
      </c>
      <c r="T500" s="197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198" t="s">
        <v>199</v>
      </c>
      <c r="AT500" s="198" t="s">
        <v>148</v>
      </c>
      <c r="AU500" s="198" t="s">
        <v>83</v>
      </c>
      <c r="AY500" s="18" t="s">
        <v>146</v>
      </c>
      <c r="BE500" s="199">
        <f>IF(N500="základní",J500,0)</f>
        <v>0</v>
      </c>
      <c r="BF500" s="199">
        <f>IF(N500="snížená",J500,0)</f>
        <v>0</v>
      </c>
      <c r="BG500" s="199">
        <f>IF(N500="zákl. přenesená",J500,0)</f>
        <v>0</v>
      </c>
      <c r="BH500" s="199">
        <f>IF(N500="sníž. přenesená",J500,0)</f>
        <v>0</v>
      </c>
      <c r="BI500" s="199">
        <f>IF(N500="nulová",J500,0)</f>
        <v>0</v>
      </c>
      <c r="BJ500" s="18" t="s">
        <v>81</v>
      </c>
      <c r="BK500" s="199">
        <f>ROUND(I500*H500,2)</f>
        <v>0</v>
      </c>
      <c r="BL500" s="18" t="s">
        <v>199</v>
      </c>
      <c r="BM500" s="198" t="s">
        <v>917</v>
      </c>
    </row>
    <row r="501" spans="1:65" s="2" customFormat="1" ht="11.25">
      <c r="A501" s="35"/>
      <c r="B501" s="36"/>
      <c r="C501" s="37"/>
      <c r="D501" s="200" t="s">
        <v>154</v>
      </c>
      <c r="E501" s="37"/>
      <c r="F501" s="201" t="s">
        <v>377</v>
      </c>
      <c r="G501" s="37"/>
      <c r="H501" s="37"/>
      <c r="I501" s="202"/>
      <c r="J501" s="37"/>
      <c r="K501" s="37"/>
      <c r="L501" s="40"/>
      <c r="M501" s="203"/>
      <c r="N501" s="204"/>
      <c r="O501" s="72"/>
      <c r="P501" s="72"/>
      <c r="Q501" s="72"/>
      <c r="R501" s="72"/>
      <c r="S501" s="72"/>
      <c r="T501" s="73"/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T501" s="18" t="s">
        <v>154</v>
      </c>
      <c r="AU501" s="18" t="s">
        <v>83</v>
      </c>
    </row>
    <row r="502" spans="1:65" s="2" customFormat="1" ht="11.25">
      <c r="A502" s="35"/>
      <c r="B502" s="36"/>
      <c r="C502" s="37"/>
      <c r="D502" s="205" t="s">
        <v>155</v>
      </c>
      <c r="E502" s="37"/>
      <c r="F502" s="206" t="s">
        <v>379</v>
      </c>
      <c r="G502" s="37"/>
      <c r="H502" s="37"/>
      <c r="I502" s="202"/>
      <c r="J502" s="37"/>
      <c r="K502" s="37"/>
      <c r="L502" s="40"/>
      <c r="M502" s="203"/>
      <c r="N502" s="204"/>
      <c r="O502" s="72"/>
      <c r="P502" s="72"/>
      <c r="Q502" s="72"/>
      <c r="R502" s="72"/>
      <c r="S502" s="72"/>
      <c r="T502" s="73"/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T502" s="18" t="s">
        <v>155</v>
      </c>
      <c r="AU502" s="18" t="s">
        <v>83</v>
      </c>
    </row>
    <row r="503" spans="1:65" s="2" customFormat="1" ht="16.5" customHeight="1">
      <c r="A503" s="35"/>
      <c r="B503" s="36"/>
      <c r="C503" s="187" t="s">
        <v>713</v>
      </c>
      <c r="D503" s="187" t="s">
        <v>148</v>
      </c>
      <c r="E503" s="188" t="s">
        <v>381</v>
      </c>
      <c r="F503" s="189" t="s">
        <v>382</v>
      </c>
      <c r="G503" s="190" t="s">
        <v>320</v>
      </c>
      <c r="H503" s="191">
        <v>28</v>
      </c>
      <c r="I503" s="192"/>
      <c r="J503" s="193">
        <f>ROUND(I503*H503,2)</f>
        <v>0</v>
      </c>
      <c r="K503" s="189" t="s">
        <v>152</v>
      </c>
      <c r="L503" s="40"/>
      <c r="M503" s="194" t="s">
        <v>1</v>
      </c>
      <c r="N503" s="195" t="s">
        <v>38</v>
      </c>
      <c r="O503" s="72"/>
      <c r="P503" s="196">
        <f>O503*H503</f>
        <v>0</v>
      </c>
      <c r="Q503" s="196">
        <v>0</v>
      </c>
      <c r="R503" s="196">
        <f>Q503*H503</f>
        <v>0</v>
      </c>
      <c r="S503" s="196">
        <v>0</v>
      </c>
      <c r="T503" s="197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198" t="s">
        <v>199</v>
      </c>
      <c r="AT503" s="198" t="s">
        <v>148</v>
      </c>
      <c r="AU503" s="198" t="s">
        <v>83</v>
      </c>
      <c r="AY503" s="18" t="s">
        <v>146</v>
      </c>
      <c r="BE503" s="199">
        <f>IF(N503="základní",J503,0)</f>
        <v>0</v>
      </c>
      <c r="BF503" s="199">
        <f>IF(N503="snížená",J503,0)</f>
        <v>0</v>
      </c>
      <c r="BG503" s="199">
        <f>IF(N503="zákl. přenesená",J503,0)</f>
        <v>0</v>
      </c>
      <c r="BH503" s="199">
        <f>IF(N503="sníž. přenesená",J503,0)</f>
        <v>0</v>
      </c>
      <c r="BI503" s="199">
        <f>IF(N503="nulová",J503,0)</f>
        <v>0</v>
      </c>
      <c r="BJ503" s="18" t="s">
        <v>81</v>
      </c>
      <c r="BK503" s="199">
        <f>ROUND(I503*H503,2)</f>
        <v>0</v>
      </c>
      <c r="BL503" s="18" t="s">
        <v>199</v>
      </c>
      <c r="BM503" s="198" t="s">
        <v>918</v>
      </c>
    </row>
    <row r="504" spans="1:65" s="2" customFormat="1" ht="11.25">
      <c r="A504" s="35"/>
      <c r="B504" s="36"/>
      <c r="C504" s="37"/>
      <c r="D504" s="200" t="s">
        <v>154</v>
      </c>
      <c r="E504" s="37"/>
      <c r="F504" s="201" t="s">
        <v>382</v>
      </c>
      <c r="G504" s="37"/>
      <c r="H504" s="37"/>
      <c r="I504" s="202"/>
      <c r="J504" s="37"/>
      <c r="K504" s="37"/>
      <c r="L504" s="40"/>
      <c r="M504" s="203"/>
      <c r="N504" s="204"/>
      <c r="O504" s="72"/>
      <c r="P504" s="72"/>
      <c r="Q504" s="72"/>
      <c r="R504" s="72"/>
      <c r="S504" s="72"/>
      <c r="T504" s="73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T504" s="18" t="s">
        <v>154</v>
      </c>
      <c r="AU504" s="18" t="s">
        <v>83</v>
      </c>
    </row>
    <row r="505" spans="1:65" s="2" customFormat="1" ht="11.25">
      <c r="A505" s="35"/>
      <c r="B505" s="36"/>
      <c r="C505" s="37"/>
      <c r="D505" s="205" t="s">
        <v>155</v>
      </c>
      <c r="E505" s="37"/>
      <c r="F505" s="206" t="s">
        <v>384</v>
      </c>
      <c r="G505" s="37"/>
      <c r="H505" s="37"/>
      <c r="I505" s="202"/>
      <c r="J505" s="37"/>
      <c r="K505" s="37"/>
      <c r="L505" s="40"/>
      <c r="M505" s="203"/>
      <c r="N505" s="204"/>
      <c r="O505" s="72"/>
      <c r="P505" s="72"/>
      <c r="Q505" s="72"/>
      <c r="R505" s="72"/>
      <c r="S505" s="72"/>
      <c r="T505" s="73"/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T505" s="18" t="s">
        <v>155</v>
      </c>
      <c r="AU505" s="18" t="s">
        <v>83</v>
      </c>
    </row>
    <row r="506" spans="1:65" s="2" customFormat="1" ht="16.5" customHeight="1">
      <c r="A506" s="35"/>
      <c r="B506" s="36"/>
      <c r="C506" s="187" t="s">
        <v>919</v>
      </c>
      <c r="D506" s="187" t="s">
        <v>148</v>
      </c>
      <c r="E506" s="188" t="s">
        <v>385</v>
      </c>
      <c r="F506" s="189" t="s">
        <v>386</v>
      </c>
      <c r="G506" s="190" t="s">
        <v>320</v>
      </c>
      <c r="H506" s="191">
        <v>28</v>
      </c>
      <c r="I506" s="192"/>
      <c r="J506" s="193">
        <f>ROUND(I506*H506,2)</f>
        <v>0</v>
      </c>
      <c r="K506" s="189" t="s">
        <v>152</v>
      </c>
      <c r="L506" s="40"/>
      <c r="M506" s="194" t="s">
        <v>1</v>
      </c>
      <c r="N506" s="195" t="s">
        <v>38</v>
      </c>
      <c r="O506" s="72"/>
      <c r="P506" s="196">
        <f>O506*H506</f>
        <v>0</v>
      </c>
      <c r="Q506" s="196">
        <v>0</v>
      </c>
      <c r="R506" s="196">
        <f>Q506*H506</f>
        <v>0</v>
      </c>
      <c r="S506" s="196">
        <v>0</v>
      </c>
      <c r="T506" s="197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198" t="s">
        <v>199</v>
      </c>
      <c r="AT506" s="198" t="s">
        <v>148</v>
      </c>
      <c r="AU506" s="198" t="s">
        <v>83</v>
      </c>
      <c r="AY506" s="18" t="s">
        <v>146</v>
      </c>
      <c r="BE506" s="199">
        <f>IF(N506="základní",J506,0)</f>
        <v>0</v>
      </c>
      <c r="BF506" s="199">
        <f>IF(N506="snížená",J506,0)</f>
        <v>0</v>
      </c>
      <c r="BG506" s="199">
        <f>IF(N506="zákl. přenesená",J506,0)</f>
        <v>0</v>
      </c>
      <c r="BH506" s="199">
        <f>IF(N506="sníž. přenesená",J506,0)</f>
        <v>0</v>
      </c>
      <c r="BI506" s="199">
        <f>IF(N506="nulová",J506,0)</f>
        <v>0</v>
      </c>
      <c r="BJ506" s="18" t="s">
        <v>81</v>
      </c>
      <c r="BK506" s="199">
        <f>ROUND(I506*H506,2)</f>
        <v>0</v>
      </c>
      <c r="BL506" s="18" t="s">
        <v>199</v>
      </c>
      <c r="BM506" s="198" t="s">
        <v>922</v>
      </c>
    </row>
    <row r="507" spans="1:65" s="2" customFormat="1" ht="11.25">
      <c r="A507" s="35"/>
      <c r="B507" s="36"/>
      <c r="C507" s="37"/>
      <c r="D507" s="200" t="s">
        <v>154</v>
      </c>
      <c r="E507" s="37"/>
      <c r="F507" s="201" t="s">
        <v>386</v>
      </c>
      <c r="G507" s="37"/>
      <c r="H507" s="37"/>
      <c r="I507" s="202"/>
      <c r="J507" s="37"/>
      <c r="K507" s="37"/>
      <c r="L507" s="40"/>
      <c r="M507" s="203"/>
      <c r="N507" s="204"/>
      <c r="O507" s="72"/>
      <c r="P507" s="72"/>
      <c r="Q507" s="72"/>
      <c r="R507" s="72"/>
      <c r="S507" s="72"/>
      <c r="T507" s="73"/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T507" s="18" t="s">
        <v>154</v>
      </c>
      <c r="AU507" s="18" t="s">
        <v>83</v>
      </c>
    </row>
    <row r="508" spans="1:65" s="2" customFormat="1" ht="11.25">
      <c r="A508" s="35"/>
      <c r="B508" s="36"/>
      <c r="C508" s="37"/>
      <c r="D508" s="205" t="s">
        <v>155</v>
      </c>
      <c r="E508" s="37"/>
      <c r="F508" s="206" t="s">
        <v>388</v>
      </c>
      <c r="G508" s="37"/>
      <c r="H508" s="37"/>
      <c r="I508" s="202"/>
      <c r="J508" s="37"/>
      <c r="K508" s="37"/>
      <c r="L508" s="40"/>
      <c r="M508" s="203"/>
      <c r="N508" s="204"/>
      <c r="O508" s="72"/>
      <c r="P508" s="72"/>
      <c r="Q508" s="72"/>
      <c r="R508" s="72"/>
      <c r="S508" s="72"/>
      <c r="T508" s="73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T508" s="18" t="s">
        <v>155</v>
      </c>
      <c r="AU508" s="18" t="s">
        <v>83</v>
      </c>
    </row>
    <row r="509" spans="1:65" s="2" customFormat="1" ht="16.5" customHeight="1">
      <c r="A509" s="35"/>
      <c r="B509" s="36"/>
      <c r="C509" s="187" t="s">
        <v>720</v>
      </c>
      <c r="D509" s="187" t="s">
        <v>148</v>
      </c>
      <c r="E509" s="188" t="s">
        <v>1976</v>
      </c>
      <c r="F509" s="189" t="s">
        <v>1977</v>
      </c>
      <c r="G509" s="190" t="s">
        <v>320</v>
      </c>
      <c r="H509" s="191">
        <v>8</v>
      </c>
      <c r="I509" s="192"/>
      <c r="J509" s="193">
        <f>ROUND(I509*H509,2)</f>
        <v>0</v>
      </c>
      <c r="K509" s="189" t="s">
        <v>152</v>
      </c>
      <c r="L509" s="40"/>
      <c r="M509" s="194" t="s">
        <v>1</v>
      </c>
      <c r="N509" s="195" t="s">
        <v>38</v>
      </c>
      <c r="O509" s="72"/>
      <c r="P509" s="196">
        <f>O509*H509</f>
        <v>0</v>
      </c>
      <c r="Q509" s="196">
        <v>0</v>
      </c>
      <c r="R509" s="196">
        <f>Q509*H509</f>
        <v>0</v>
      </c>
      <c r="S509" s="196">
        <v>0</v>
      </c>
      <c r="T509" s="197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198" t="s">
        <v>199</v>
      </c>
      <c r="AT509" s="198" t="s">
        <v>148</v>
      </c>
      <c r="AU509" s="198" t="s">
        <v>83</v>
      </c>
      <c r="AY509" s="18" t="s">
        <v>146</v>
      </c>
      <c r="BE509" s="199">
        <f>IF(N509="základní",J509,0)</f>
        <v>0</v>
      </c>
      <c r="BF509" s="199">
        <f>IF(N509="snížená",J509,0)</f>
        <v>0</v>
      </c>
      <c r="BG509" s="199">
        <f>IF(N509="zákl. přenesená",J509,0)</f>
        <v>0</v>
      </c>
      <c r="BH509" s="199">
        <f>IF(N509="sníž. přenesená",J509,0)</f>
        <v>0</v>
      </c>
      <c r="BI509" s="199">
        <f>IF(N509="nulová",J509,0)</f>
        <v>0</v>
      </c>
      <c r="BJ509" s="18" t="s">
        <v>81</v>
      </c>
      <c r="BK509" s="199">
        <f>ROUND(I509*H509,2)</f>
        <v>0</v>
      </c>
      <c r="BL509" s="18" t="s">
        <v>199</v>
      </c>
      <c r="BM509" s="198" t="s">
        <v>926</v>
      </c>
    </row>
    <row r="510" spans="1:65" s="2" customFormat="1" ht="11.25">
      <c r="A510" s="35"/>
      <c r="B510" s="36"/>
      <c r="C510" s="37"/>
      <c r="D510" s="200" t="s">
        <v>154</v>
      </c>
      <c r="E510" s="37"/>
      <c r="F510" s="201" t="s">
        <v>1977</v>
      </c>
      <c r="G510" s="37"/>
      <c r="H510" s="37"/>
      <c r="I510" s="202"/>
      <c r="J510" s="37"/>
      <c r="K510" s="37"/>
      <c r="L510" s="40"/>
      <c r="M510" s="203"/>
      <c r="N510" s="204"/>
      <c r="O510" s="72"/>
      <c r="P510" s="72"/>
      <c r="Q510" s="72"/>
      <c r="R510" s="72"/>
      <c r="S510" s="72"/>
      <c r="T510" s="73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T510" s="18" t="s">
        <v>154</v>
      </c>
      <c r="AU510" s="18" t="s">
        <v>83</v>
      </c>
    </row>
    <row r="511" spans="1:65" s="2" customFormat="1" ht="11.25">
      <c r="A511" s="35"/>
      <c r="B511" s="36"/>
      <c r="C511" s="37"/>
      <c r="D511" s="205" t="s">
        <v>155</v>
      </c>
      <c r="E511" s="37"/>
      <c r="F511" s="206" t="s">
        <v>1978</v>
      </c>
      <c r="G511" s="37"/>
      <c r="H511" s="37"/>
      <c r="I511" s="202"/>
      <c r="J511" s="37"/>
      <c r="K511" s="37"/>
      <c r="L511" s="40"/>
      <c r="M511" s="203"/>
      <c r="N511" s="204"/>
      <c r="O511" s="72"/>
      <c r="P511" s="72"/>
      <c r="Q511" s="72"/>
      <c r="R511" s="72"/>
      <c r="S511" s="72"/>
      <c r="T511" s="73"/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T511" s="18" t="s">
        <v>155</v>
      </c>
      <c r="AU511" s="18" t="s">
        <v>83</v>
      </c>
    </row>
    <row r="512" spans="1:65" s="2" customFormat="1" ht="24.2" customHeight="1">
      <c r="A512" s="35"/>
      <c r="B512" s="36"/>
      <c r="C512" s="187" t="s">
        <v>928</v>
      </c>
      <c r="D512" s="187" t="s">
        <v>148</v>
      </c>
      <c r="E512" s="188" t="s">
        <v>468</v>
      </c>
      <c r="F512" s="189" t="s">
        <v>469</v>
      </c>
      <c r="G512" s="190" t="s">
        <v>170</v>
      </c>
      <c r="H512" s="191">
        <v>106.4</v>
      </c>
      <c r="I512" s="192"/>
      <c r="J512" s="193">
        <f>ROUND(I512*H512,2)</f>
        <v>0</v>
      </c>
      <c r="K512" s="189" t="s">
        <v>152</v>
      </c>
      <c r="L512" s="40"/>
      <c r="M512" s="194" t="s">
        <v>1</v>
      </c>
      <c r="N512" s="195" t="s">
        <v>38</v>
      </c>
      <c r="O512" s="72"/>
      <c r="P512" s="196">
        <f>O512*H512</f>
        <v>0</v>
      </c>
      <c r="Q512" s="196">
        <v>0</v>
      </c>
      <c r="R512" s="196">
        <f>Q512*H512</f>
        <v>0</v>
      </c>
      <c r="S512" s="196">
        <v>0</v>
      </c>
      <c r="T512" s="197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198" t="s">
        <v>199</v>
      </c>
      <c r="AT512" s="198" t="s">
        <v>148</v>
      </c>
      <c r="AU512" s="198" t="s">
        <v>83</v>
      </c>
      <c r="AY512" s="18" t="s">
        <v>146</v>
      </c>
      <c r="BE512" s="199">
        <f>IF(N512="základní",J512,0)</f>
        <v>0</v>
      </c>
      <c r="BF512" s="199">
        <f>IF(N512="snížená",J512,0)</f>
        <v>0</v>
      </c>
      <c r="BG512" s="199">
        <f>IF(N512="zákl. přenesená",J512,0)</f>
        <v>0</v>
      </c>
      <c r="BH512" s="199">
        <f>IF(N512="sníž. přenesená",J512,0)</f>
        <v>0</v>
      </c>
      <c r="BI512" s="199">
        <f>IF(N512="nulová",J512,0)</f>
        <v>0</v>
      </c>
      <c r="BJ512" s="18" t="s">
        <v>81</v>
      </c>
      <c r="BK512" s="199">
        <f>ROUND(I512*H512,2)</f>
        <v>0</v>
      </c>
      <c r="BL512" s="18" t="s">
        <v>199</v>
      </c>
      <c r="BM512" s="198" t="s">
        <v>931</v>
      </c>
    </row>
    <row r="513" spans="1:65" s="2" customFormat="1" ht="11.25">
      <c r="A513" s="35"/>
      <c r="B513" s="36"/>
      <c r="C513" s="37"/>
      <c r="D513" s="200" t="s">
        <v>154</v>
      </c>
      <c r="E513" s="37"/>
      <c r="F513" s="201" t="s">
        <v>469</v>
      </c>
      <c r="G513" s="37"/>
      <c r="H513" s="37"/>
      <c r="I513" s="202"/>
      <c r="J513" s="37"/>
      <c r="K513" s="37"/>
      <c r="L513" s="40"/>
      <c r="M513" s="203"/>
      <c r="N513" s="204"/>
      <c r="O513" s="72"/>
      <c r="P513" s="72"/>
      <c r="Q513" s="72"/>
      <c r="R513" s="72"/>
      <c r="S513" s="72"/>
      <c r="T513" s="73"/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T513" s="18" t="s">
        <v>154</v>
      </c>
      <c r="AU513" s="18" t="s">
        <v>83</v>
      </c>
    </row>
    <row r="514" spans="1:65" s="2" customFormat="1" ht="11.25">
      <c r="A514" s="35"/>
      <c r="B514" s="36"/>
      <c r="C514" s="37"/>
      <c r="D514" s="205" t="s">
        <v>155</v>
      </c>
      <c r="E514" s="37"/>
      <c r="F514" s="206" t="s">
        <v>470</v>
      </c>
      <c r="G514" s="37"/>
      <c r="H514" s="37"/>
      <c r="I514" s="202"/>
      <c r="J514" s="37"/>
      <c r="K514" s="37"/>
      <c r="L514" s="40"/>
      <c r="M514" s="203"/>
      <c r="N514" s="204"/>
      <c r="O514" s="72"/>
      <c r="P514" s="72"/>
      <c r="Q514" s="72"/>
      <c r="R514" s="72"/>
      <c r="S514" s="72"/>
      <c r="T514" s="73"/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T514" s="18" t="s">
        <v>155</v>
      </c>
      <c r="AU514" s="18" t="s">
        <v>83</v>
      </c>
    </row>
    <row r="515" spans="1:65" s="2" customFormat="1" ht="24.2" customHeight="1">
      <c r="A515" s="35"/>
      <c r="B515" s="36"/>
      <c r="C515" s="239" t="s">
        <v>722</v>
      </c>
      <c r="D515" s="239" t="s">
        <v>161</v>
      </c>
      <c r="E515" s="240" t="s">
        <v>473</v>
      </c>
      <c r="F515" s="241" t="s">
        <v>474</v>
      </c>
      <c r="G515" s="242" t="s">
        <v>170</v>
      </c>
      <c r="H515" s="243">
        <v>117.04</v>
      </c>
      <c r="I515" s="244"/>
      <c r="J515" s="245">
        <f>ROUND(I515*H515,2)</f>
        <v>0</v>
      </c>
      <c r="K515" s="241" t="s">
        <v>312</v>
      </c>
      <c r="L515" s="246"/>
      <c r="M515" s="247" t="s">
        <v>1</v>
      </c>
      <c r="N515" s="248" t="s">
        <v>38</v>
      </c>
      <c r="O515" s="72"/>
      <c r="P515" s="196">
        <f>O515*H515</f>
        <v>0</v>
      </c>
      <c r="Q515" s="196">
        <v>0</v>
      </c>
      <c r="R515" s="196">
        <f>Q515*H515</f>
        <v>0</v>
      </c>
      <c r="S515" s="196">
        <v>0</v>
      </c>
      <c r="T515" s="197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198" t="s">
        <v>281</v>
      </c>
      <c r="AT515" s="198" t="s">
        <v>161</v>
      </c>
      <c r="AU515" s="198" t="s">
        <v>83</v>
      </c>
      <c r="AY515" s="18" t="s">
        <v>146</v>
      </c>
      <c r="BE515" s="199">
        <f>IF(N515="základní",J515,0)</f>
        <v>0</v>
      </c>
      <c r="BF515" s="199">
        <f>IF(N515="snížená",J515,0)</f>
        <v>0</v>
      </c>
      <c r="BG515" s="199">
        <f>IF(N515="zákl. přenesená",J515,0)</f>
        <v>0</v>
      </c>
      <c r="BH515" s="199">
        <f>IF(N515="sníž. přenesená",J515,0)</f>
        <v>0</v>
      </c>
      <c r="BI515" s="199">
        <f>IF(N515="nulová",J515,0)</f>
        <v>0</v>
      </c>
      <c r="BJ515" s="18" t="s">
        <v>81</v>
      </c>
      <c r="BK515" s="199">
        <f>ROUND(I515*H515,2)</f>
        <v>0</v>
      </c>
      <c r="BL515" s="18" t="s">
        <v>199</v>
      </c>
      <c r="BM515" s="198" t="s">
        <v>938</v>
      </c>
    </row>
    <row r="516" spans="1:65" s="2" customFormat="1" ht="11.25">
      <c r="A516" s="35"/>
      <c r="B516" s="36"/>
      <c r="C516" s="37"/>
      <c r="D516" s="200" t="s">
        <v>154</v>
      </c>
      <c r="E516" s="37"/>
      <c r="F516" s="201" t="s">
        <v>474</v>
      </c>
      <c r="G516" s="37"/>
      <c r="H516" s="37"/>
      <c r="I516" s="202"/>
      <c r="J516" s="37"/>
      <c r="K516" s="37"/>
      <c r="L516" s="40"/>
      <c r="M516" s="203"/>
      <c r="N516" s="204"/>
      <c r="O516" s="72"/>
      <c r="P516" s="72"/>
      <c r="Q516" s="72"/>
      <c r="R516" s="72"/>
      <c r="S516" s="72"/>
      <c r="T516" s="73"/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T516" s="18" t="s">
        <v>154</v>
      </c>
      <c r="AU516" s="18" t="s">
        <v>83</v>
      </c>
    </row>
    <row r="517" spans="1:65" s="2" customFormat="1" ht="48.75">
      <c r="A517" s="35"/>
      <c r="B517" s="36"/>
      <c r="C517" s="37"/>
      <c r="D517" s="200" t="s">
        <v>227</v>
      </c>
      <c r="E517" s="37"/>
      <c r="F517" s="249" t="s">
        <v>475</v>
      </c>
      <c r="G517" s="37"/>
      <c r="H517" s="37"/>
      <c r="I517" s="202"/>
      <c r="J517" s="37"/>
      <c r="K517" s="37"/>
      <c r="L517" s="40"/>
      <c r="M517" s="203"/>
      <c r="N517" s="204"/>
      <c r="O517" s="72"/>
      <c r="P517" s="72"/>
      <c r="Q517" s="72"/>
      <c r="R517" s="72"/>
      <c r="S517" s="72"/>
      <c r="T517" s="73"/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T517" s="18" t="s">
        <v>227</v>
      </c>
      <c r="AU517" s="18" t="s">
        <v>83</v>
      </c>
    </row>
    <row r="518" spans="1:65" s="14" customFormat="1" ht="11.25">
      <c r="B518" s="217"/>
      <c r="C518" s="218"/>
      <c r="D518" s="200" t="s">
        <v>157</v>
      </c>
      <c r="E518" s="219" t="s">
        <v>1</v>
      </c>
      <c r="F518" s="220" t="s">
        <v>1979</v>
      </c>
      <c r="G518" s="218"/>
      <c r="H518" s="221">
        <v>117.04</v>
      </c>
      <c r="I518" s="222"/>
      <c r="J518" s="218"/>
      <c r="K518" s="218"/>
      <c r="L518" s="223"/>
      <c r="M518" s="224"/>
      <c r="N518" s="225"/>
      <c r="O518" s="225"/>
      <c r="P518" s="225"/>
      <c r="Q518" s="225"/>
      <c r="R518" s="225"/>
      <c r="S518" s="225"/>
      <c r="T518" s="226"/>
      <c r="AT518" s="227" t="s">
        <v>157</v>
      </c>
      <c r="AU518" s="227" t="s">
        <v>83</v>
      </c>
      <c r="AV518" s="14" t="s">
        <v>83</v>
      </c>
      <c r="AW518" s="14" t="s">
        <v>30</v>
      </c>
      <c r="AX518" s="14" t="s">
        <v>73</v>
      </c>
      <c r="AY518" s="227" t="s">
        <v>146</v>
      </c>
    </row>
    <row r="519" spans="1:65" s="15" customFormat="1" ht="11.25">
      <c r="B519" s="228"/>
      <c r="C519" s="229"/>
      <c r="D519" s="200" t="s">
        <v>157</v>
      </c>
      <c r="E519" s="230" t="s">
        <v>1</v>
      </c>
      <c r="F519" s="231" t="s">
        <v>160</v>
      </c>
      <c r="G519" s="229"/>
      <c r="H519" s="232">
        <v>117.04</v>
      </c>
      <c r="I519" s="233"/>
      <c r="J519" s="229"/>
      <c r="K519" s="229"/>
      <c r="L519" s="234"/>
      <c r="M519" s="235"/>
      <c r="N519" s="236"/>
      <c r="O519" s="236"/>
      <c r="P519" s="236"/>
      <c r="Q519" s="236"/>
      <c r="R519" s="236"/>
      <c r="S519" s="236"/>
      <c r="T519" s="237"/>
      <c r="AT519" s="238" t="s">
        <v>157</v>
      </c>
      <c r="AU519" s="238" t="s">
        <v>83</v>
      </c>
      <c r="AV519" s="15" t="s">
        <v>153</v>
      </c>
      <c r="AW519" s="15" t="s">
        <v>30</v>
      </c>
      <c r="AX519" s="15" t="s">
        <v>81</v>
      </c>
      <c r="AY519" s="238" t="s">
        <v>146</v>
      </c>
    </row>
    <row r="520" spans="1:65" s="2" customFormat="1" ht="24.2" customHeight="1">
      <c r="A520" s="35"/>
      <c r="B520" s="36"/>
      <c r="C520" s="187" t="s">
        <v>940</v>
      </c>
      <c r="D520" s="187" t="s">
        <v>148</v>
      </c>
      <c r="E520" s="188" t="s">
        <v>1980</v>
      </c>
      <c r="F520" s="189" t="s">
        <v>1981</v>
      </c>
      <c r="G520" s="190" t="s">
        <v>320</v>
      </c>
      <c r="H520" s="191">
        <v>8</v>
      </c>
      <c r="I520" s="192"/>
      <c r="J520" s="193">
        <f>ROUND(I520*H520,2)</f>
        <v>0</v>
      </c>
      <c r="K520" s="189" t="s">
        <v>152</v>
      </c>
      <c r="L520" s="40"/>
      <c r="M520" s="194" t="s">
        <v>1</v>
      </c>
      <c r="N520" s="195" t="s">
        <v>38</v>
      </c>
      <c r="O520" s="72"/>
      <c r="P520" s="196">
        <f>O520*H520</f>
        <v>0</v>
      </c>
      <c r="Q520" s="196">
        <v>0</v>
      </c>
      <c r="R520" s="196">
        <f>Q520*H520</f>
        <v>0</v>
      </c>
      <c r="S520" s="196">
        <v>0</v>
      </c>
      <c r="T520" s="197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198" t="s">
        <v>199</v>
      </c>
      <c r="AT520" s="198" t="s">
        <v>148</v>
      </c>
      <c r="AU520" s="198" t="s">
        <v>83</v>
      </c>
      <c r="AY520" s="18" t="s">
        <v>146</v>
      </c>
      <c r="BE520" s="199">
        <f>IF(N520="základní",J520,0)</f>
        <v>0</v>
      </c>
      <c r="BF520" s="199">
        <f>IF(N520="snížená",J520,0)</f>
        <v>0</v>
      </c>
      <c r="BG520" s="199">
        <f>IF(N520="zákl. přenesená",J520,0)</f>
        <v>0</v>
      </c>
      <c r="BH520" s="199">
        <f>IF(N520="sníž. přenesená",J520,0)</f>
        <v>0</v>
      </c>
      <c r="BI520" s="199">
        <f>IF(N520="nulová",J520,0)</f>
        <v>0</v>
      </c>
      <c r="BJ520" s="18" t="s">
        <v>81</v>
      </c>
      <c r="BK520" s="199">
        <f>ROUND(I520*H520,2)</f>
        <v>0</v>
      </c>
      <c r="BL520" s="18" t="s">
        <v>199</v>
      </c>
      <c r="BM520" s="198" t="s">
        <v>943</v>
      </c>
    </row>
    <row r="521" spans="1:65" s="2" customFormat="1" ht="19.5">
      <c r="A521" s="35"/>
      <c r="B521" s="36"/>
      <c r="C521" s="37"/>
      <c r="D521" s="200" t="s">
        <v>154</v>
      </c>
      <c r="E521" s="37"/>
      <c r="F521" s="201" t="s">
        <v>1981</v>
      </c>
      <c r="G521" s="37"/>
      <c r="H521" s="37"/>
      <c r="I521" s="202"/>
      <c r="J521" s="37"/>
      <c r="K521" s="37"/>
      <c r="L521" s="40"/>
      <c r="M521" s="203"/>
      <c r="N521" s="204"/>
      <c r="O521" s="72"/>
      <c r="P521" s="72"/>
      <c r="Q521" s="72"/>
      <c r="R521" s="72"/>
      <c r="S521" s="72"/>
      <c r="T521" s="73"/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T521" s="18" t="s">
        <v>154</v>
      </c>
      <c r="AU521" s="18" t="s">
        <v>83</v>
      </c>
    </row>
    <row r="522" spans="1:65" s="2" customFormat="1" ht="11.25">
      <c r="A522" s="35"/>
      <c r="B522" s="36"/>
      <c r="C522" s="37"/>
      <c r="D522" s="205" t="s">
        <v>155</v>
      </c>
      <c r="E522" s="37"/>
      <c r="F522" s="206" t="s">
        <v>1982</v>
      </c>
      <c r="G522" s="37"/>
      <c r="H522" s="37"/>
      <c r="I522" s="202"/>
      <c r="J522" s="37"/>
      <c r="K522" s="37"/>
      <c r="L522" s="40"/>
      <c r="M522" s="203"/>
      <c r="N522" s="204"/>
      <c r="O522" s="72"/>
      <c r="P522" s="72"/>
      <c r="Q522" s="72"/>
      <c r="R522" s="72"/>
      <c r="S522" s="72"/>
      <c r="T522" s="73"/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T522" s="18" t="s">
        <v>155</v>
      </c>
      <c r="AU522" s="18" t="s">
        <v>83</v>
      </c>
    </row>
    <row r="523" spans="1:65" s="2" customFormat="1" ht="24.2" customHeight="1">
      <c r="A523" s="35"/>
      <c r="B523" s="36"/>
      <c r="C523" s="187" t="s">
        <v>725</v>
      </c>
      <c r="D523" s="187" t="s">
        <v>148</v>
      </c>
      <c r="E523" s="188" t="s">
        <v>1983</v>
      </c>
      <c r="F523" s="189" t="s">
        <v>1984</v>
      </c>
      <c r="G523" s="190" t="s">
        <v>320</v>
      </c>
      <c r="H523" s="191">
        <v>28</v>
      </c>
      <c r="I523" s="192"/>
      <c r="J523" s="193">
        <f>ROUND(I523*H523,2)</f>
        <v>0</v>
      </c>
      <c r="K523" s="189" t="s">
        <v>152</v>
      </c>
      <c r="L523" s="40"/>
      <c r="M523" s="194" t="s">
        <v>1</v>
      </c>
      <c r="N523" s="195" t="s">
        <v>38</v>
      </c>
      <c r="O523" s="72"/>
      <c r="P523" s="196">
        <f>O523*H523</f>
        <v>0</v>
      </c>
      <c r="Q523" s="196">
        <v>0</v>
      </c>
      <c r="R523" s="196">
        <f>Q523*H523</f>
        <v>0</v>
      </c>
      <c r="S523" s="196">
        <v>0</v>
      </c>
      <c r="T523" s="197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198" t="s">
        <v>199</v>
      </c>
      <c r="AT523" s="198" t="s">
        <v>148</v>
      </c>
      <c r="AU523" s="198" t="s">
        <v>83</v>
      </c>
      <c r="AY523" s="18" t="s">
        <v>146</v>
      </c>
      <c r="BE523" s="199">
        <f>IF(N523="základní",J523,0)</f>
        <v>0</v>
      </c>
      <c r="BF523" s="199">
        <f>IF(N523="snížená",J523,0)</f>
        <v>0</v>
      </c>
      <c r="BG523" s="199">
        <f>IF(N523="zákl. přenesená",J523,0)</f>
        <v>0</v>
      </c>
      <c r="BH523" s="199">
        <f>IF(N523="sníž. přenesená",J523,0)</f>
        <v>0</v>
      </c>
      <c r="BI523" s="199">
        <f>IF(N523="nulová",J523,0)</f>
        <v>0</v>
      </c>
      <c r="BJ523" s="18" t="s">
        <v>81</v>
      </c>
      <c r="BK523" s="199">
        <f>ROUND(I523*H523,2)</f>
        <v>0</v>
      </c>
      <c r="BL523" s="18" t="s">
        <v>199</v>
      </c>
      <c r="BM523" s="198" t="s">
        <v>947</v>
      </c>
    </row>
    <row r="524" spans="1:65" s="2" customFormat="1" ht="19.5">
      <c r="A524" s="35"/>
      <c r="B524" s="36"/>
      <c r="C524" s="37"/>
      <c r="D524" s="200" t="s">
        <v>154</v>
      </c>
      <c r="E524" s="37"/>
      <c r="F524" s="201" t="s">
        <v>1984</v>
      </c>
      <c r="G524" s="37"/>
      <c r="H524" s="37"/>
      <c r="I524" s="202"/>
      <c r="J524" s="37"/>
      <c r="K524" s="37"/>
      <c r="L524" s="40"/>
      <c r="M524" s="203"/>
      <c r="N524" s="204"/>
      <c r="O524" s="72"/>
      <c r="P524" s="72"/>
      <c r="Q524" s="72"/>
      <c r="R524" s="72"/>
      <c r="S524" s="72"/>
      <c r="T524" s="73"/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T524" s="18" t="s">
        <v>154</v>
      </c>
      <c r="AU524" s="18" t="s">
        <v>83</v>
      </c>
    </row>
    <row r="525" spans="1:65" s="2" customFormat="1" ht="11.25">
      <c r="A525" s="35"/>
      <c r="B525" s="36"/>
      <c r="C525" s="37"/>
      <c r="D525" s="205" t="s">
        <v>155</v>
      </c>
      <c r="E525" s="37"/>
      <c r="F525" s="206" t="s">
        <v>1985</v>
      </c>
      <c r="G525" s="37"/>
      <c r="H525" s="37"/>
      <c r="I525" s="202"/>
      <c r="J525" s="37"/>
      <c r="K525" s="37"/>
      <c r="L525" s="40"/>
      <c r="M525" s="203"/>
      <c r="N525" s="204"/>
      <c r="O525" s="72"/>
      <c r="P525" s="72"/>
      <c r="Q525" s="72"/>
      <c r="R525" s="72"/>
      <c r="S525" s="72"/>
      <c r="T525" s="73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T525" s="18" t="s">
        <v>155</v>
      </c>
      <c r="AU525" s="18" t="s">
        <v>83</v>
      </c>
    </row>
    <row r="526" spans="1:65" s="2" customFormat="1" ht="33" customHeight="1">
      <c r="A526" s="35"/>
      <c r="B526" s="36"/>
      <c r="C526" s="187" t="s">
        <v>949</v>
      </c>
      <c r="D526" s="187" t="s">
        <v>148</v>
      </c>
      <c r="E526" s="188" t="s">
        <v>1986</v>
      </c>
      <c r="F526" s="189" t="s">
        <v>1987</v>
      </c>
      <c r="G526" s="190" t="s">
        <v>320</v>
      </c>
      <c r="H526" s="191">
        <v>28</v>
      </c>
      <c r="I526" s="192"/>
      <c r="J526" s="193">
        <f>ROUND(I526*H526,2)</f>
        <v>0</v>
      </c>
      <c r="K526" s="189" t="s">
        <v>152</v>
      </c>
      <c r="L526" s="40"/>
      <c r="M526" s="194" t="s">
        <v>1</v>
      </c>
      <c r="N526" s="195" t="s">
        <v>38</v>
      </c>
      <c r="O526" s="72"/>
      <c r="P526" s="196">
        <f>O526*H526</f>
        <v>0</v>
      </c>
      <c r="Q526" s="196">
        <v>0</v>
      </c>
      <c r="R526" s="196">
        <f>Q526*H526</f>
        <v>0</v>
      </c>
      <c r="S526" s="196">
        <v>0</v>
      </c>
      <c r="T526" s="197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198" t="s">
        <v>199</v>
      </c>
      <c r="AT526" s="198" t="s">
        <v>148</v>
      </c>
      <c r="AU526" s="198" t="s">
        <v>83</v>
      </c>
      <c r="AY526" s="18" t="s">
        <v>146</v>
      </c>
      <c r="BE526" s="199">
        <f>IF(N526="základní",J526,0)</f>
        <v>0</v>
      </c>
      <c r="BF526" s="199">
        <f>IF(N526="snížená",J526,0)</f>
        <v>0</v>
      </c>
      <c r="BG526" s="199">
        <f>IF(N526="zákl. přenesená",J526,0)</f>
        <v>0</v>
      </c>
      <c r="BH526" s="199">
        <f>IF(N526="sníž. přenesená",J526,0)</f>
        <v>0</v>
      </c>
      <c r="BI526" s="199">
        <f>IF(N526="nulová",J526,0)</f>
        <v>0</v>
      </c>
      <c r="BJ526" s="18" t="s">
        <v>81</v>
      </c>
      <c r="BK526" s="199">
        <f>ROUND(I526*H526,2)</f>
        <v>0</v>
      </c>
      <c r="BL526" s="18" t="s">
        <v>199</v>
      </c>
      <c r="BM526" s="198" t="s">
        <v>952</v>
      </c>
    </row>
    <row r="527" spans="1:65" s="2" customFormat="1" ht="19.5">
      <c r="A527" s="35"/>
      <c r="B527" s="36"/>
      <c r="C527" s="37"/>
      <c r="D527" s="200" t="s">
        <v>154</v>
      </c>
      <c r="E527" s="37"/>
      <c r="F527" s="201" t="s">
        <v>1987</v>
      </c>
      <c r="G527" s="37"/>
      <c r="H527" s="37"/>
      <c r="I527" s="202"/>
      <c r="J527" s="37"/>
      <c r="K527" s="37"/>
      <c r="L527" s="40"/>
      <c r="M527" s="203"/>
      <c r="N527" s="204"/>
      <c r="O527" s="72"/>
      <c r="P527" s="72"/>
      <c r="Q527" s="72"/>
      <c r="R527" s="72"/>
      <c r="S527" s="72"/>
      <c r="T527" s="73"/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T527" s="18" t="s">
        <v>154</v>
      </c>
      <c r="AU527" s="18" t="s">
        <v>83</v>
      </c>
    </row>
    <row r="528" spans="1:65" s="2" customFormat="1" ht="11.25">
      <c r="A528" s="35"/>
      <c r="B528" s="36"/>
      <c r="C528" s="37"/>
      <c r="D528" s="205" t="s">
        <v>155</v>
      </c>
      <c r="E528" s="37"/>
      <c r="F528" s="206" t="s">
        <v>1988</v>
      </c>
      <c r="G528" s="37"/>
      <c r="H528" s="37"/>
      <c r="I528" s="202"/>
      <c r="J528" s="37"/>
      <c r="K528" s="37"/>
      <c r="L528" s="40"/>
      <c r="M528" s="203"/>
      <c r="N528" s="204"/>
      <c r="O528" s="72"/>
      <c r="P528" s="72"/>
      <c r="Q528" s="72"/>
      <c r="R528" s="72"/>
      <c r="S528" s="72"/>
      <c r="T528" s="73"/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T528" s="18" t="s">
        <v>155</v>
      </c>
      <c r="AU528" s="18" t="s">
        <v>83</v>
      </c>
    </row>
    <row r="529" spans="1:65" s="2" customFormat="1" ht="24.2" customHeight="1">
      <c r="A529" s="35"/>
      <c r="B529" s="36"/>
      <c r="C529" s="187" t="s">
        <v>730</v>
      </c>
      <c r="D529" s="187" t="s">
        <v>148</v>
      </c>
      <c r="E529" s="188" t="s">
        <v>1989</v>
      </c>
      <c r="F529" s="189" t="s">
        <v>1990</v>
      </c>
      <c r="G529" s="190" t="s">
        <v>320</v>
      </c>
      <c r="H529" s="191">
        <v>28</v>
      </c>
      <c r="I529" s="192"/>
      <c r="J529" s="193">
        <f>ROUND(I529*H529,2)</f>
        <v>0</v>
      </c>
      <c r="K529" s="189" t="s">
        <v>152</v>
      </c>
      <c r="L529" s="40"/>
      <c r="M529" s="194" t="s">
        <v>1</v>
      </c>
      <c r="N529" s="195" t="s">
        <v>38</v>
      </c>
      <c r="O529" s="72"/>
      <c r="P529" s="196">
        <f>O529*H529</f>
        <v>0</v>
      </c>
      <c r="Q529" s="196">
        <v>0</v>
      </c>
      <c r="R529" s="196">
        <f>Q529*H529</f>
        <v>0</v>
      </c>
      <c r="S529" s="196">
        <v>0</v>
      </c>
      <c r="T529" s="197">
        <f>S529*H529</f>
        <v>0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198" t="s">
        <v>199</v>
      </c>
      <c r="AT529" s="198" t="s">
        <v>148</v>
      </c>
      <c r="AU529" s="198" t="s">
        <v>83</v>
      </c>
      <c r="AY529" s="18" t="s">
        <v>146</v>
      </c>
      <c r="BE529" s="199">
        <f>IF(N529="základní",J529,0)</f>
        <v>0</v>
      </c>
      <c r="BF529" s="199">
        <f>IF(N529="snížená",J529,0)</f>
        <v>0</v>
      </c>
      <c r="BG529" s="199">
        <f>IF(N529="zákl. přenesená",J529,0)</f>
        <v>0</v>
      </c>
      <c r="BH529" s="199">
        <f>IF(N529="sníž. přenesená",J529,0)</f>
        <v>0</v>
      </c>
      <c r="BI529" s="199">
        <f>IF(N529="nulová",J529,0)</f>
        <v>0</v>
      </c>
      <c r="BJ529" s="18" t="s">
        <v>81</v>
      </c>
      <c r="BK529" s="199">
        <f>ROUND(I529*H529,2)</f>
        <v>0</v>
      </c>
      <c r="BL529" s="18" t="s">
        <v>199</v>
      </c>
      <c r="BM529" s="198" t="s">
        <v>955</v>
      </c>
    </row>
    <row r="530" spans="1:65" s="2" customFormat="1" ht="11.25">
      <c r="A530" s="35"/>
      <c r="B530" s="36"/>
      <c r="C530" s="37"/>
      <c r="D530" s="200" t="s">
        <v>154</v>
      </c>
      <c r="E530" s="37"/>
      <c r="F530" s="201" t="s">
        <v>1990</v>
      </c>
      <c r="G530" s="37"/>
      <c r="H530" s="37"/>
      <c r="I530" s="202"/>
      <c r="J530" s="37"/>
      <c r="K530" s="37"/>
      <c r="L530" s="40"/>
      <c r="M530" s="203"/>
      <c r="N530" s="204"/>
      <c r="O530" s="72"/>
      <c r="P530" s="72"/>
      <c r="Q530" s="72"/>
      <c r="R530" s="72"/>
      <c r="S530" s="72"/>
      <c r="T530" s="73"/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T530" s="18" t="s">
        <v>154</v>
      </c>
      <c r="AU530" s="18" t="s">
        <v>83</v>
      </c>
    </row>
    <row r="531" spans="1:65" s="2" customFormat="1" ht="11.25">
      <c r="A531" s="35"/>
      <c r="B531" s="36"/>
      <c r="C531" s="37"/>
      <c r="D531" s="205" t="s">
        <v>155</v>
      </c>
      <c r="E531" s="37"/>
      <c r="F531" s="206" t="s">
        <v>1991</v>
      </c>
      <c r="G531" s="37"/>
      <c r="H531" s="37"/>
      <c r="I531" s="202"/>
      <c r="J531" s="37"/>
      <c r="K531" s="37"/>
      <c r="L531" s="40"/>
      <c r="M531" s="203"/>
      <c r="N531" s="204"/>
      <c r="O531" s="72"/>
      <c r="P531" s="72"/>
      <c r="Q531" s="72"/>
      <c r="R531" s="72"/>
      <c r="S531" s="72"/>
      <c r="T531" s="73"/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T531" s="18" t="s">
        <v>155</v>
      </c>
      <c r="AU531" s="18" t="s">
        <v>83</v>
      </c>
    </row>
    <row r="532" spans="1:65" s="2" customFormat="1" ht="24.2" customHeight="1">
      <c r="A532" s="35"/>
      <c r="B532" s="36"/>
      <c r="C532" s="187" t="s">
        <v>956</v>
      </c>
      <c r="D532" s="187" t="s">
        <v>148</v>
      </c>
      <c r="E532" s="188" t="s">
        <v>1992</v>
      </c>
      <c r="F532" s="189" t="s">
        <v>1993</v>
      </c>
      <c r="G532" s="190" t="s">
        <v>327</v>
      </c>
      <c r="H532" s="191">
        <v>2</v>
      </c>
      <c r="I532" s="192"/>
      <c r="J532" s="193">
        <f>ROUND(I532*H532,2)</f>
        <v>0</v>
      </c>
      <c r="K532" s="189" t="s">
        <v>152</v>
      </c>
      <c r="L532" s="40"/>
      <c r="M532" s="194" t="s">
        <v>1</v>
      </c>
      <c r="N532" s="195" t="s">
        <v>38</v>
      </c>
      <c r="O532" s="72"/>
      <c r="P532" s="196">
        <f>O532*H532</f>
        <v>0</v>
      </c>
      <c r="Q532" s="196">
        <v>0</v>
      </c>
      <c r="R532" s="196">
        <f>Q532*H532</f>
        <v>0</v>
      </c>
      <c r="S532" s="196">
        <v>0</v>
      </c>
      <c r="T532" s="197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198" t="s">
        <v>199</v>
      </c>
      <c r="AT532" s="198" t="s">
        <v>148</v>
      </c>
      <c r="AU532" s="198" t="s">
        <v>83</v>
      </c>
      <c r="AY532" s="18" t="s">
        <v>146</v>
      </c>
      <c r="BE532" s="199">
        <f>IF(N532="základní",J532,0)</f>
        <v>0</v>
      </c>
      <c r="BF532" s="199">
        <f>IF(N532="snížená",J532,0)</f>
        <v>0</v>
      </c>
      <c r="BG532" s="199">
        <f>IF(N532="zákl. přenesená",J532,0)</f>
        <v>0</v>
      </c>
      <c r="BH532" s="199">
        <f>IF(N532="sníž. přenesená",J532,0)</f>
        <v>0</v>
      </c>
      <c r="BI532" s="199">
        <f>IF(N532="nulová",J532,0)</f>
        <v>0</v>
      </c>
      <c r="BJ532" s="18" t="s">
        <v>81</v>
      </c>
      <c r="BK532" s="199">
        <f>ROUND(I532*H532,2)</f>
        <v>0</v>
      </c>
      <c r="BL532" s="18" t="s">
        <v>199</v>
      </c>
      <c r="BM532" s="198" t="s">
        <v>959</v>
      </c>
    </row>
    <row r="533" spans="1:65" s="2" customFormat="1" ht="19.5">
      <c r="A533" s="35"/>
      <c r="B533" s="36"/>
      <c r="C533" s="37"/>
      <c r="D533" s="200" t="s">
        <v>154</v>
      </c>
      <c r="E533" s="37"/>
      <c r="F533" s="201" t="s">
        <v>1993</v>
      </c>
      <c r="G533" s="37"/>
      <c r="H533" s="37"/>
      <c r="I533" s="202"/>
      <c r="J533" s="37"/>
      <c r="K533" s="37"/>
      <c r="L533" s="40"/>
      <c r="M533" s="203"/>
      <c r="N533" s="204"/>
      <c r="O533" s="72"/>
      <c r="P533" s="72"/>
      <c r="Q533" s="72"/>
      <c r="R533" s="72"/>
      <c r="S533" s="72"/>
      <c r="T533" s="73"/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T533" s="18" t="s">
        <v>154</v>
      </c>
      <c r="AU533" s="18" t="s">
        <v>83</v>
      </c>
    </row>
    <row r="534" spans="1:65" s="2" customFormat="1" ht="11.25">
      <c r="A534" s="35"/>
      <c r="B534" s="36"/>
      <c r="C534" s="37"/>
      <c r="D534" s="205" t="s">
        <v>155</v>
      </c>
      <c r="E534" s="37"/>
      <c r="F534" s="206" t="s">
        <v>1994</v>
      </c>
      <c r="G534" s="37"/>
      <c r="H534" s="37"/>
      <c r="I534" s="202"/>
      <c r="J534" s="37"/>
      <c r="K534" s="37"/>
      <c r="L534" s="40"/>
      <c r="M534" s="203"/>
      <c r="N534" s="204"/>
      <c r="O534" s="72"/>
      <c r="P534" s="72"/>
      <c r="Q534" s="72"/>
      <c r="R534" s="72"/>
      <c r="S534" s="72"/>
      <c r="T534" s="73"/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T534" s="18" t="s">
        <v>155</v>
      </c>
      <c r="AU534" s="18" t="s">
        <v>83</v>
      </c>
    </row>
    <row r="535" spans="1:65" s="2" customFormat="1" ht="24.2" customHeight="1">
      <c r="A535" s="35"/>
      <c r="B535" s="36"/>
      <c r="C535" s="187" t="s">
        <v>732</v>
      </c>
      <c r="D535" s="187" t="s">
        <v>148</v>
      </c>
      <c r="E535" s="188" t="s">
        <v>1995</v>
      </c>
      <c r="F535" s="189" t="s">
        <v>1996</v>
      </c>
      <c r="G535" s="190" t="s">
        <v>320</v>
      </c>
      <c r="H535" s="191">
        <v>8</v>
      </c>
      <c r="I535" s="192"/>
      <c r="J535" s="193">
        <f>ROUND(I535*H535,2)</f>
        <v>0</v>
      </c>
      <c r="K535" s="189" t="s">
        <v>152</v>
      </c>
      <c r="L535" s="40"/>
      <c r="M535" s="194" t="s">
        <v>1</v>
      </c>
      <c r="N535" s="195" t="s">
        <v>38</v>
      </c>
      <c r="O535" s="72"/>
      <c r="P535" s="196">
        <f>O535*H535</f>
        <v>0</v>
      </c>
      <c r="Q535" s="196">
        <v>0</v>
      </c>
      <c r="R535" s="196">
        <f>Q535*H535</f>
        <v>0</v>
      </c>
      <c r="S535" s="196">
        <v>0</v>
      </c>
      <c r="T535" s="197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198" t="s">
        <v>199</v>
      </c>
      <c r="AT535" s="198" t="s">
        <v>148</v>
      </c>
      <c r="AU535" s="198" t="s">
        <v>83</v>
      </c>
      <c r="AY535" s="18" t="s">
        <v>146</v>
      </c>
      <c r="BE535" s="199">
        <f>IF(N535="základní",J535,0)</f>
        <v>0</v>
      </c>
      <c r="BF535" s="199">
        <f>IF(N535="snížená",J535,0)</f>
        <v>0</v>
      </c>
      <c r="BG535" s="199">
        <f>IF(N535="zákl. přenesená",J535,0)</f>
        <v>0</v>
      </c>
      <c r="BH535" s="199">
        <f>IF(N535="sníž. přenesená",J535,0)</f>
        <v>0</v>
      </c>
      <c r="BI535" s="199">
        <f>IF(N535="nulová",J535,0)</f>
        <v>0</v>
      </c>
      <c r="BJ535" s="18" t="s">
        <v>81</v>
      </c>
      <c r="BK535" s="199">
        <f>ROUND(I535*H535,2)</f>
        <v>0</v>
      </c>
      <c r="BL535" s="18" t="s">
        <v>199</v>
      </c>
      <c r="BM535" s="198" t="s">
        <v>962</v>
      </c>
    </row>
    <row r="536" spans="1:65" s="2" customFormat="1" ht="19.5">
      <c r="A536" s="35"/>
      <c r="B536" s="36"/>
      <c r="C536" s="37"/>
      <c r="D536" s="200" t="s">
        <v>154</v>
      </c>
      <c r="E536" s="37"/>
      <c r="F536" s="201" t="s">
        <v>1996</v>
      </c>
      <c r="G536" s="37"/>
      <c r="H536" s="37"/>
      <c r="I536" s="202"/>
      <c r="J536" s="37"/>
      <c r="K536" s="37"/>
      <c r="L536" s="40"/>
      <c r="M536" s="203"/>
      <c r="N536" s="204"/>
      <c r="O536" s="72"/>
      <c r="P536" s="72"/>
      <c r="Q536" s="72"/>
      <c r="R536" s="72"/>
      <c r="S536" s="72"/>
      <c r="T536" s="73"/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T536" s="18" t="s">
        <v>154</v>
      </c>
      <c r="AU536" s="18" t="s">
        <v>83</v>
      </c>
    </row>
    <row r="537" spans="1:65" s="2" customFormat="1" ht="11.25">
      <c r="A537" s="35"/>
      <c r="B537" s="36"/>
      <c r="C537" s="37"/>
      <c r="D537" s="205" t="s">
        <v>155</v>
      </c>
      <c r="E537" s="37"/>
      <c r="F537" s="206" t="s">
        <v>1997</v>
      </c>
      <c r="G537" s="37"/>
      <c r="H537" s="37"/>
      <c r="I537" s="202"/>
      <c r="J537" s="37"/>
      <c r="K537" s="37"/>
      <c r="L537" s="40"/>
      <c r="M537" s="203"/>
      <c r="N537" s="204"/>
      <c r="O537" s="72"/>
      <c r="P537" s="72"/>
      <c r="Q537" s="72"/>
      <c r="R537" s="72"/>
      <c r="S537" s="72"/>
      <c r="T537" s="73"/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T537" s="18" t="s">
        <v>155</v>
      </c>
      <c r="AU537" s="18" t="s">
        <v>83</v>
      </c>
    </row>
    <row r="538" spans="1:65" s="2" customFormat="1" ht="24.2" customHeight="1">
      <c r="A538" s="35"/>
      <c r="B538" s="36"/>
      <c r="C538" s="187" t="s">
        <v>964</v>
      </c>
      <c r="D538" s="187" t="s">
        <v>148</v>
      </c>
      <c r="E538" s="188" t="s">
        <v>1998</v>
      </c>
      <c r="F538" s="189" t="s">
        <v>1999</v>
      </c>
      <c r="G538" s="190" t="s">
        <v>860</v>
      </c>
      <c r="H538" s="253"/>
      <c r="I538" s="192"/>
      <c r="J538" s="193">
        <f>ROUND(I538*H538,2)</f>
        <v>0</v>
      </c>
      <c r="K538" s="189" t="s">
        <v>152</v>
      </c>
      <c r="L538" s="40"/>
      <c r="M538" s="194" t="s">
        <v>1</v>
      </c>
      <c r="N538" s="195" t="s">
        <v>38</v>
      </c>
      <c r="O538" s="72"/>
      <c r="P538" s="196">
        <f>O538*H538</f>
        <v>0</v>
      </c>
      <c r="Q538" s="196">
        <v>0</v>
      </c>
      <c r="R538" s="196">
        <f>Q538*H538</f>
        <v>0</v>
      </c>
      <c r="S538" s="196">
        <v>0</v>
      </c>
      <c r="T538" s="197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198" t="s">
        <v>199</v>
      </c>
      <c r="AT538" s="198" t="s">
        <v>148</v>
      </c>
      <c r="AU538" s="198" t="s">
        <v>83</v>
      </c>
      <c r="AY538" s="18" t="s">
        <v>146</v>
      </c>
      <c r="BE538" s="199">
        <f>IF(N538="základní",J538,0)</f>
        <v>0</v>
      </c>
      <c r="BF538" s="199">
        <f>IF(N538="snížená",J538,0)</f>
        <v>0</v>
      </c>
      <c r="BG538" s="199">
        <f>IF(N538="zákl. přenesená",J538,0)</f>
        <v>0</v>
      </c>
      <c r="BH538" s="199">
        <f>IF(N538="sníž. přenesená",J538,0)</f>
        <v>0</v>
      </c>
      <c r="BI538" s="199">
        <f>IF(N538="nulová",J538,0)</f>
        <v>0</v>
      </c>
      <c r="BJ538" s="18" t="s">
        <v>81</v>
      </c>
      <c r="BK538" s="199">
        <f>ROUND(I538*H538,2)</f>
        <v>0</v>
      </c>
      <c r="BL538" s="18" t="s">
        <v>199</v>
      </c>
      <c r="BM538" s="198" t="s">
        <v>967</v>
      </c>
    </row>
    <row r="539" spans="1:65" s="2" customFormat="1" ht="19.5">
      <c r="A539" s="35"/>
      <c r="B539" s="36"/>
      <c r="C539" s="37"/>
      <c r="D539" s="200" t="s">
        <v>154</v>
      </c>
      <c r="E539" s="37"/>
      <c r="F539" s="201" t="s">
        <v>1999</v>
      </c>
      <c r="G539" s="37"/>
      <c r="H539" s="37"/>
      <c r="I539" s="202"/>
      <c r="J539" s="37"/>
      <c r="K539" s="37"/>
      <c r="L539" s="40"/>
      <c r="M539" s="203"/>
      <c r="N539" s="204"/>
      <c r="O539" s="72"/>
      <c r="P539" s="72"/>
      <c r="Q539" s="72"/>
      <c r="R539" s="72"/>
      <c r="S539" s="72"/>
      <c r="T539" s="73"/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T539" s="18" t="s">
        <v>154</v>
      </c>
      <c r="AU539" s="18" t="s">
        <v>83</v>
      </c>
    </row>
    <row r="540" spans="1:65" s="2" customFormat="1" ht="11.25">
      <c r="A540" s="35"/>
      <c r="B540" s="36"/>
      <c r="C540" s="37"/>
      <c r="D540" s="205" t="s">
        <v>155</v>
      </c>
      <c r="E540" s="37"/>
      <c r="F540" s="206" t="s">
        <v>2000</v>
      </c>
      <c r="G540" s="37"/>
      <c r="H540" s="37"/>
      <c r="I540" s="202"/>
      <c r="J540" s="37"/>
      <c r="K540" s="37"/>
      <c r="L540" s="40"/>
      <c r="M540" s="203"/>
      <c r="N540" s="204"/>
      <c r="O540" s="72"/>
      <c r="P540" s="72"/>
      <c r="Q540" s="72"/>
      <c r="R540" s="72"/>
      <c r="S540" s="72"/>
      <c r="T540" s="73"/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T540" s="18" t="s">
        <v>155</v>
      </c>
      <c r="AU540" s="18" t="s">
        <v>83</v>
      </c>
    </row>
    <row r="541" spans="1:65" s="12" customFormat="1" ht="22.9" customHeight="1">
      <c r="B541" s="171"/>
      <c r="C541" s="172"/>
      <c r="D541" s="173" t="s">
        <v>72</v>
      </c>
      <c r="E541" s="185" t="s">
        <v>1440</v>
      </c>
      <c r="F541" s="185" t="s">
        <v>1441</v>
      </c>
      <c r="G541" s="172"/>
      <c r="H541" s="172"/>
      <c r="I541" s="175"/>
      <c r="J541" s="186">
        <f>BK541</f>
        <v>0</v>
      </c>
      <c r="K541" s="172"/>
      <c r="L541" s="177"/>
      <c r="M541" s="178"/>
      <c r="N541" s="179"/>
      <c r="O541" s="179"/>
      <c r="P541" s="180">
        <f>SUM(P542:P546)</f>
        <v>0</v>
      </c>
      <c r="Q541" s="179"/>
      <c r="R541" s="180">
        <f>SUM(R542:R546)</f>
        <v>0</v>
      </c>
      <c r="S541" s="179"/>
      <c r="T541" s="181">
        <f>SUM(T542:T546)</f>
        <v>0</v>
      </c>
      <c r="AR541" s="182" t="s">
        <v>83</v>
      </c>
      <c r="AT541" s="183" t="s">
        <v>72</v>
      </c>
      <c r="AU541" s="183" t="s">
        <v>81</v>
      </c>
      <c r="AY541" s="182" t="s">
        <v>146</v>
      </c>
      <c r="BK541" s="184">
        <f>SUM(BK542:BK546)</f>
        <v>0</v>
      </c>
    </row>
    <row r="542" spans="1:65" s="2" customFormat="1" ht="24.2" customHeight="1">
      <c r="A542" s="35"/>
      <c r="B542" s="36"/>
      <c r="C542" s="187" t="s">
        <v>220</v>
      </c>
      <c r="D542" s="187" t="s">
        <v>148</v>
      </c>
      <c r="E542" s="188" t="s">
        <v>2001</v>
      </c>
      <c r="F542" s="189" t="s">
        <v>2002</v>
      </c>
      <c r="G542" s="190" t="s">
        <v>320</v>
      </c>
      <c r="H542" s="191">
        <v>28</v>
      </c>
      <c r="I542" s="192"/>
      <c r="J542" s="193">
        <f>ROUND(I542*H542,2)</f>
        <v>0</v>
      </c>
      <c r="K542" s="189" t="s">
        <v>312</v>
      </c>
      <c r="L542" s="40"/>
      <c r="M542" s="194" t="s">
        <v>1</v>
      </c>
      <c r="N542" s="195" t="s">
        <v>38</v>
      </c>
      <c r="O542" s="72"/>
      <c r="P542" s="196">
        <f>O542*H542</f>
        <v>0</v>
      </c>
      <c r="Q542" s="196">
        <v>0</v>
      </c>
      <c r="R542" s="196">
        <f>Q542*H542</f>
        <v>0</v>
      </c>
      <c r="S542" s="196">
        <v>0</v>
      </c>
      <c r="T542" s="197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198" t="s">
        <v>199</v>
      </c>
      <c r="AT542" s="198" t="s">
        <v>148</v>
      </c>
      <c r="AU542" s="198" t="s">
        <v>83</v>
      </c>
      <c r="AY542" s="18" t="s">
        <v>146</v>
      </c>
      <c r="BE542" s="199">
        <f>IF(N542="základní",J542,0)</f>
        <v>0</v>
      </c>
      <c r="BF542" s="199">
        <f>IF(N542="snížená",J542,0)</f>
        <v>0</v>
      </c>
      <c r="BG542" s="199">
        <f>IF(N542="zákl. přenesená",J542,0)</f>
        <v>0</v>
      </c>
      <c r="BH542" s="199">
        <f>IF(N542="sníž. přenesená",J542,0)</f>
        <v>0</v>
      </c>
      <c r="BI542" s="199">
        <f>IF(N542="nulová",J542,0)</f>
        <v>0</v>
      </c>
      <c r="BJ542" s="18" t="s">
        <v>81</v>
      </c>
      <c r="BK542" s="199">
        <f>ROUND(I542*H542,2)</f>
        <v>0</v>
      </c>
      <c r="BL542" s="18" t="s">
        <v>199</v>
      </c>
      <c r="BM542" s="198" t="s">
        <v>971</v>
      </c>
    </row>
    <row r="543" spans="1:65" s="2" customFormat="1" ht="11.25">
      <c r="A543" s="35"/>
      <c r="B543" s="36"/>
      <c r="C543" s="37"/>
      <c r="D543" s="200" t="s">
        <v>154</v>
      </c>
      <c r="E543" s="37"/>
      <c r="F543" s="201" t="s">
        <v>2002</v>
      </c>
      <c r="G543" s="37"/>
      <c r="H543" s="37"/>
      <c r="I543" s="202"/>
      <c r="J543" s="37"/>
      <c r="K543" s="37"/>
      <c r="L543" s="40"/>
      <c r="M543" s="203"/>
      <c r="N543" s="204"/>
      <c r="O543" s="72"/>
      <c r="P543" s="72"/>
      <c r="Q543" s="72"/>
      <c r="R543" s="72"/>
      <c r="S543" s="72"/>
      <c r="T543" s="73"/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T543" s="18" t="s">
        <v>154</v>
      </c>
      <c r="AU543" s="18" t="s">
        <v>83</v>
      </c>
    </row>
    <row r="544" spans="1:65" s="2" customFormat="1" ht="24.2" customHeight="1">
      <c r="A544" s="35"/>
      <c r="B544" s="36"/>
      <c r="C544" s="187" t="s">
        <v>973</v>
      </c>
      <c r="D544" s="187" t="s">
        <v>148</v>
      </c>
      <c r="E544" s="188" t="s">
        <v>1511</v>
      </c>
      <c r="F544" s="189" t="s">
        <v>1512</v>
      </c>
      <c r="G544" s="190" t="s">
        <v>860</v>
      </c>
      <c r="H544" s="253"/>
      <c r="I544" s="192"/>
      <c r="J544" s="193">
        <f>ROUND(I544*H544,2)</f>
        <v>0</v>
      </c>
      <c r="K544" s="189" t="s">
        <v>152</v>
      </c>
      <c r="L544" s="40"/>
      <c r="M544" s="194" t="s">
        <v>1</v>
      </c>
      <c r="N544" s="195" t="s">
        <v>38</v>
      </c>
      <c r="O544" s="72"/>
      <c r="P544" s="196">
        <f>O544*H544</f>
        <v>0</v>
      </c>
      <c r="Q544" s="196">
        <v>0</v>
      </c>
      <c r="R544" s="196">
        <f>Q544*H544</f>
        <v>0</v>
      </c>
      <c r="S544" s="196">
        <v>0</v>
      </c>
      <c r="T544" s="197">
        <f>S544*H544</f>
        <v>0</v>
      </c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R544" s="198" t="s">
        <v>199</v>
      </c>
      <c r="AT544" s="198" t="s">
        <v>148</v>
      </c>
      <c r="AU544" s="198" t="s">
        <v>83</v>
      </c>
      <c r="AY544" s="18" t="s">
        <v>146</v>
      </c>
      <c r="BE544" s="199">
        <f>IF(N544="základní",J544,0)</f>
        <v>0</v>
      </c>
      <c r="BF544" s="199">
        <f>IF(N544="snížená",J544,0)</f>
        <v>0</v>
      </c>
      <c r="BG544" s="199">
        <f>IF(N544="zákl. přenesená",J544,0)</f>
        <v>0</v>
      </c>
      <c r="BH544" s="199">
        <f>IF(N544="sníž. přenesená",J544,0)</f>
        <v>0</v>
      </c>
      <c r="BI544" s="199">
        <f>IF(N544="nulová",J544,0)</f>
        <v>0</v>
      </c>
      <c r="BJ544" s="18" t="s">
        <v>81</v>
      </c>
      <c r="BK544" s="199">
        <f>ROUND(I544*H544,2)</f>
        <v>0</v>
      </c>
      <c r="BL544" s="18" t="s">
        <v>199</v>
      </c>
      <c r="BM544" s="198" t="s">
        <v>976</v>
      </c>
    </row>
    <row r="545" spans="1:65" s="2" customFormat="1" ht="11.25">
      <c r="A545" s="35"/>
      <c r="B545" s="36"/>
      <c r="C545" s="37"/>
      <c r="D545" s="200" t="s">
        <v>154</v>
      </c>
      <c r="E545" s="37"/>
      <c r="F545" s="201" t="s">
        <v>1512</v>
      </c>
      <c r="G545" s="37"/>
      <c r="H545" s="37"/>
      <c r="I545" s="202"/>
      <c r="J545" s="37"/>
      <c r="K545" s="37"/>
      <c r="L545" s="40"/>
      <c r="M545" s="203"/>
      <c r="N545" s="204"/>
      <c r="O545" s="72"/>
      <c r="P545" s="72"/>
      <c r="Q545" s="72"/>
      <c r="R545" s="72"/>
      <c r="S545" s="72"/>
      <c r="T545" s="73"/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T545" s="18" t="s">
        <v>154</v>
      </c>
      <c r="AU545" s="18" t="s">
        <v>83</v>
      </c>
    </row>
    <row r="546" spans="1:65" s="2" customFormat="1" ht="11.25">
      <c r="A546" s="35"/>
      <c r="B546" s="36"/>
      <c r="C546" s="37"/>
      <c r="D546" s="205" t="s">
        <v>155</v>
      </c>
      <c r="E546" s="37"/>
      <c r="F546" s="206" t="s">
        <v>1514</v>
      </c>
      <c r="G546" s="37"/>
      <c r="H546" s="37"/>
      <c r="I546" s="202"/>
      <c r="J546" s="37"/>
      <c r="K546" s="37"/>
      <c r="L546" s="40"/>
      <c r="M546" s="203"/>
      <c r="N546" s="204"/>
      <c r="O546" s="72"/>
      <c r="P546" s="72"/>
      <c r="Q546" s="72"/>
      <c r="R546" s="72"/>
      <c r="S546" s="72"/>
      <c r="T546" s="73"/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T546" s="18" t="s">
        <v>155</v>
      </c>
      <c r="AU546" s="18" t="s">
        <v>83</v>
      </c>
    </row>
    <row r="547" spans="1:65" s="12" customFormat="1" ht="22.9" customHeight="1">
      <c r="B547" s="171"/>
      <c r="C547" s="172"/>
      <c r="D547" s="173" t="s">
        <v>72</v>
      </c>
      <c r="E547" s="185" t="s">
        <v>389</v>
      </c>
      <c r="F547" s="185" t="s">
        <v>390</v>
      </c>
      <c r="G547" s="172"/>
      <c r="H547" s="172"/>
      <c r="I547" s="175"/>
      <c r="J547" s="186">
        <f>BK547</f>
        <v>0</v>
      </c>
      <c r="K547" s="172"/>
      <c r="L547" s="177"/>
      <c r="M547" s="178"/>
      <c r="N547" s="179"/>
      <c r="O547" s="179"/>
      <c r="P547" s="180">
        <f>SUM(P548:P575)</f>
        <v>0</v>
      </c>
      <c r="Q547" s="179"/>
      <c r="R547" s="180">
        <f>SUM(R548:R575)</f>
        <v>0</v>
      </c>
      <c r="S547" s="179"/>
      <c r="T547" s="181">
        <f>SUM(T548:T575)</f>
        <v>0</v>
      </c>
      <c r="AR547" s="182" t="s">
        <v>83</v>
      </c>
      <c r="AT547" s="183" t="s">
        <v>72</v>
      </c>
      <c r="AU547" s="183" t="s">
        <v>81</v>
      </c>
      <c r="AY547" s="182" t="s">
        <v>146</v>
      </c>
      <c r="BK547" s="184">
        <f>SUM(BK548:BK575)</f>
        <v>0</v>
      </c>
    </row>
    <row r="548" spans="1:65" s="2" customFormat="1" ht="21.75" customHeight="1">
      <c r="A548" s="35"/>
      <c r="B548" s="36"/>
      <c r="C548" s="187" t="s">
        <v>737</v>
      </c>
      <c r="D548" s="187" t="s">
        <v>148</v>
      </c>
      <c r="E548" s="188" t="s">
        <v>2003</v>
      </c>
      <c r="F548" s="189" t="s">
        <v>2004</v>
      </c>
      <c r="G548" s="190" t="s">
        <v>320</v>
      </c>
      <c r="H548" s="191">
        <v>3</v>
      </c>
      <c r="I548" s="192"/>
      <c r="J548" s="193">
        <f>ROUND(I548*H548,2)</f>
        <v>0</v>
      </c>
      <c r="K548" s="189" t="s">
        <v>152</v>
      </c>
      <c r="L548" s="40"/>
      <c r="M548" s="194" t="s">
        <v>1</v>
      </c>
      <c r="N548" s="195" t="s">
        <v>38</v>
      </c>
      <c r="O548" s="72"/>
      <c r="P548" s="196">
        <f>O548*H548</f>
        <v>0</v>
      </c>
      <c r="Q548" s="196">
        <v>0</v>
      </c>
      <c r="R548" s="196">
        <f>Q548*H548</f>
        <v>0</v>
      </c>
      <c r="S548" s="196">
        <v>0</v>
      </c>
      <c r="T548" s="197">
        <f>S548*H548</f>
        <v>0</v>
      </c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R548" s="198" t="s">
        <v>199</v>
      </c>
      <c r="AT548" s="198" t="s">
        <v>148</v>
      </c>
      <c r="AU548" s="198" t="s">
        <v>83</v>
      </c>
      <c r="AY548" s="18" t="s">
        <v>146</v>
      </c>
      <c r="BE548" s="199">
        <f>IF(N548="základní",J548,0)</f>
        <v>0</v>
      </c>
      <c r="BF548" s="199">
        <f>IF(N548="snížená",J548,0)</f>
        <v>0</v>
      </c>
      <c r="BG548" s="199">
        <f>IF(N548="zákl. přenesená",J548,0)</f>
        <v>0</v>
      </c>
      <c r="BH548" s="199">
        <f>IF(N548="sníž. přenesená",J548,0)</f>
        <v>0</v>
      </c>
      <c r="BI548" s="199">
        <f>IF(N548="nulová",J548,0)</f>
        <v>0</v>
      </c>
      <c r="BJ548" s="18" t="s">
        <v>81</v>
      </c>
      <c r="BK548" s="199">
        <f>ROUND(I548*H548,2)</f>
        <v>0</v>
      </c>
      <c r="BL548" s="18" t="s">
        <v>199</v>
      </c>
      <c r="BM548" s="198" t="s">
        <v>980</v>
      </c>
    </row>
    <row r="549" spans="1:65" s="2" customFormat="1" ht="11.25">
      <c r="A549" s="35"/>
      <c r="B549" s="36"/>
      <c r="C549" s="37"/>
      <c r="D549" s="200" t="s">
        <v>154</v>
      </c>
      <c r="E549" s="37"/>
      <c r="F549" s="201" t="s">
        <v>2004</v>
      </c>
      <c r="G549" s="37"/>
      <c r="H549" s="37"/>
      <c r="I549" s="202"/>
      <c r="J549" s="37"/>
      <c r="K549" s="37"/>
      <c r="L549" s="40"/>
      <c r="M549" s="203"/>
      <c r="N549" s="204"/>
      <c r="O549" s="72"/>
      <c r="P549" s="72"/>
      <c r="Q549" s="72"/>
      <c r="R549" s="72"/>
      <c r="S549" s="72"/>
      <c r="T549" s="73"/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T549" s="18" t="s">
        <v>154</v>
      </c>
      <c r="AU549" s="18" t="s">
        <v>83</v>
      </c>
    </row>
    <row r="550" spans="1:65" s="2" customFormat="1" ht="11.25">
      <c r="A550" s="35"/>
      <c r="B550" s="36"/>
      <c r="C550" s="37"/>
      <c r="D550" s="205" t="s">
        <v>155</v>
      </c>
      <c r="E550" s="37"/>
      <c r="F550" s="206" t="s">
        <v>2005</v>
      </c>
      <c r="G550" s="37"/>
      <c r="H550" s="37"/>
      <c r="I550" s="202"/>
      <c r="J550" s="37"/>
      <c r="K550" s="37"/>
      <c r="L550" s="40"/>
      <c r="M550" s="203"/>
      <c r="N550" s="204"/>
      <c r="O550" s="72"/>
      <c r="P550" s="72"/>
      <c r="Q550" s="72"/>
      <c r="R550" s="72"/>
      <c r="S550" s="72"/>
      <c r="T550" s="73"/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T550" s="18" t="s">
        <v>155</v>
      </c>
      <c r="AU550" s="18" t="s">
        <v>83</v>
      </c>
    </row>
    <row r="551" spans="1:65" s="13" customFormat="1" ht="11.25">
      <c r="B551" s="207"/>
      <c r="C551" s="208"/>
      <c r="D551" s="200" t="s">
        <v>157</v>
      </c>
      <c r="E551" s="209" t="s">
        <v>1</v>
      </c>
      <c r="F551" s="210" t="s">
        <v>2006</v>
      </c>
      <c r="G551" s="208"/>
      <c r="H551" s="209" t="s">
        <v>1</v>
      </c>
      <c r="I551" s="211"/>
      <c r="J551" s="208"/>
      <c r="K551" s="208"/>
      <c r="L551" s="212"/>
      <c r="M551" s="213"/>
      <c r="N551" s="214"/>
      <c r="O551" s="214"/>
      <c r="P551" s="214"/>
      <c r="Q551" s="214"/>
      <c r="R551" s="214"/>
      <c r="S551" s="214"/>
      <c r="T551" s="215"/>
      <c r="AT551" s="216" t="s">
        <v>157</v>
      </c>
      <c r="AU551" s="216" t="s">
        <v>83</v>
      </c>
      <c r="AV551" s="13" t="s">
        <v>81</v>
      </c>
      <c r="AW551" s="13" t="s">
        <v>30</v>
      </c>
      <c r="AX551" s="13" t="s">
        <v>73</v>
      </c>
      <c r="AY551" s="216" t="s">
        <v>146</v>
      </c>
    </row>
    <row r="552" spans="1:65" s="14" customFormat="1" ht="11.25">
      <c r="B552" s="217"/>
      <c r="C552" s="218"/>
      <c r="D552" s="200" t="s">
        <v>157</v>
      </c>
      <c r="E552" s="219" t="s">
        <v>1</v>
      </c>
      <c r="F552" s="220" t="s">
        <v>167</v>
      </c>
      <c r="G552" s="218"/>
      <c r="H552" s="221">
        <v>3</v>
      </c>
      <c r="I552" s="222"/>
      <c r="J552" s="218"/>
      <c r="K552" s="218"/>
      <c r="L552" s="223"/>
      <c r="M552" s="224"/>
      <c r="N552" s="225"/>
      <c r="O552" s="225"/>
      <c r="P552" s="225"/>
      <c r="Q552" s="225"/>
      <c r="R552" s="225"/>
      <c r="S552" s="225"/>
      <c r="T552" s="226"/>
      <c r="AT552" s="227" t="s">
        <v>157</v>
      </c>
      <c r="AU552" s="227" t="s">
        <v>83</v>
      </c>
      <c r="AV552" s="14" t="s">
        <v>83</v>
      </c>
      <c r="AW552" s="14" t="s">
        <v>30</v>
      </c>
      <c r="AX552" s="14" t="s">
        <v>73</v>
      </c>
      <c r="AY552" s="227" t="s">
        <v>146</v>
      </c>
    </row>
    <row r="553" spans="1:65" s="15" customFormat="1" ht="11.25">
      <c r="B553" s="228"/>
      <c r="C553" s="229"/>
      <c r="D553" s="200" t="s">
        <v>157</v>
      </c>
      <c r="E553" s="230" t="s">
        <v>1</v>
      </c>
      <c r="F553" s="231" t="s">
        <v>160</v>
      </c>
      <c r="G553" s="229"/>
      <c r="H553" s="232">
        <v>3</v>
      </c>
      <c r="I553" s="233"/>
      <c r="J553" s="229"/>
      <c r="K553" s="229"/>
      <c r="L553" s="234"/>
      <c r="M553" s="235"/>
      <c r="N553" s="236"/>
      <c r="O553" s="236"/>
      <c r="P553" s="236"/>
      <c r="Q553" s="236"/>
      <c r="R553" s="236"/>
      <c r="S553" s="236"/>
      <c r="T553" s="237"/>
      <c r="AT553" s="238" t="s">
        <v>157</v>
      </c>
      <c r="AU553" s="238" t="s">
        <v>83</v>
      </c>
      <c r="AV553" s="15" t="s">
        <v>153</v>
      </c>
      <c r="AW553" s="15" t="s">
        <v>30</v>
      </c>
      <c r="AX553" s="15" t="s">
        <v>81</v>
      </c>
      <c r="AY553" s="238" t="s">
        <v>146</v>
      </c>
    </row>
    <row r="554" spans="1:65" s="2" customFormat="1" ht="16.5" customHeight="1">
      <c r="A554" s="35"/>
      <c r="B554" s="36"/>
      <c r="C554" s="187" t="s">
        <v>981</v>
      </c>
      <c r="D554" s="187" t="s">
        <v>148</v>
      </c>
      <c r="E554" s="188" t="s">
        <v>2007</v>
      </c>
      <c r="F554" s="189" t="s">
        <v>2008</v>
      </c>
      <c r="G554" s="190" t="s">
        <v>320</v>
      </c>
      <c r="H554" s="191">
        <v>3</v>
      </c>
      <c r="I554" s="192"/>
      <c r="J554" s="193">
        <f>ROUND(I554*H554,2)</f>
        <v>0</v>
      </c>
      <c r="K554" s="189" t="s">
        <v>312</v>
      </c>
      <c r="L554" s="40"/>
      <c r="M554" s="194" t="s">
        <v>1</v>
      </c>
      <c r="N554" s="195" t="s">
        <v>38</v>
      </c>
      <c r="O554" s="72"/>
      <c r="P554" s="196">
        <f>O554*H554</f>
        <v>0</v>
      </c>
      <c r="Q554" s="196">
        <v>0</v>
      </c>
      <c r="R554" s="196">
        <f>Q554*H554</f>
        <v>0</v>
      </c>
      <c r="S554" s="196">
        <v>0</v>
      </c>
      <c r="T554" s="197">
        <f>S554*H554</f>
        <v>0</v>
      </c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R554" s="198" t="s">
        <v>199</v>
      </c>
      <c r="AT554" s="198" t="s">
        <v>148</v>
      </c>
      <c r="AU554" s="198" t="s">
        <v>83</v>
      </c>
      <c r="AY554" s="18" t="s">
        <v>146</v>
      </c>
      <c r="BE554" s="199">
        <f>IF(N554="základní",J554,0)</f>
        <v>0</v>
      </c>
      <c r="BF554" s="199">
        <f>IF(N554="snížená",J554,0)</f>
        <v>0</v>
      </c>
      <c r="BG554" s="199">
        <f>IF(N554="zákl. přenesená",J554,0)</f>
        <v>0</v>
      </c>
      <c r="BH554" s="199">
        <f>IF(N554="sníž. přenesená",J554,0)</f>
        <v>0</v>
      </c>
      <c r="BI554" s="199">
        <f>IF(N554="nulová",J554,0)</f>
        <v>0</v>
      </c>
      <c r="BJ554" s="18" t="s">
        <v>81</v>
      </c>
      <c r="BK554" s="199">
        <f>ROUND(I554*H554,2)</f>
        <v>0</v>
      </c>
      <c r="BL554" s="18" t="s">
        <v>199</v>
      </c>
      <c r="BM554" s="198" t="s">
        <v>984</v>
      </c>
    </row>
    <row r="555" spans="1:65" s="2" customFormat="1" ht="11.25">
      <c r="A555" s="35"/>
      <c r="B555" s="36"/>
      <c r="C555" s="37"/>
      <c r="D555" s="200" t="s">
        <v>154</v>
      </c>
      <c r="E555" s="37"/>
      <c r="F555" s="201" t="s">
        <v>2008</v>
      </c>
      <c r="G555" s="37"/>
      <c r="H555" s="37"/>
      <c r="I555" s="202"/>
      <c r="J555" s="37"/>
      <c r="K555" s="37"/>
      <c r="L555" s="40"/>
      <c r="M555" s="203"/>
      <c r="N555" s="204"/>
      <c r="O555" s="72"/>
      <c r="P555" s="72"/>
      <c r="Q555" s="72"/>
      <c r="R555" s="72"/>
      <c r="S555" s="72"/>
      <c r="T555" s="73"/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T555" s="18" t="s">
        <v>154</v>
      </c>
      <c r="AU555" s="18" t="s">
        <v>83</v>
      </c>
    </row>
    <row r="556" spans="1:65" s="2" customFormat="1" ht="24.2" customHeight="1">
      <c r="A556" s="35"/>
      <c r="B556" s="36"/>
      <c r="C556" s="239" t="s">
        <v>740</v>
      </c>
      <c r="D556" s="239" t="s">
        <v>161</v>
      </c>
      <c r="E556" s="240" t="s">
        <v>2009</v>
      </c>
      <c r="F556" s="241" t="s">
        <v>2010</v>
      </c>
      <c r="G556" s="242" t="s">
        <v>320</v>
      </c>
      <c r="H556" s="243">
        <v>13.5</v>
      </c>
      <c r="I556" s="244"/>
      <c r="J556" s="245">
        <f>ROUND(I556*H556,2)</f>
        <v>0</v>
      </c>
      <c r="K556" s="241" t="s">
        <v>152</v>
      </c>
      <c r="L556" s="246"/>
      <c r="M556" s="247" t="s">
        <v>1</v>
      </c>
      <c r="N556" s="248" t="s">
        <v>38</v>
      </c>
      <c r="O556" s="72"/>
      <c r="P556" s="196">
        <f>O556*H556</f>
        <v>0</v>
      </c>
      <c r="Q556" s="196">
        <v>0</v>
      </c>
      <c r="R556" s="196">
        <f>Q556*H556</f>
        <v>0</v>
      </c>
      <c r="S556" s="196">
        <v>0</v>
      </c>
      <c r="T556" s="197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198" t="s">
        <v>281</v>
      </c>
      <c r="AT556" s="198" t="s">
        <v>161</v>
      </c>
      <c r="AU556" s="198" t="s">
        <v>83</v>
      </c>
      <c r="AY556" s="18" t="s">
        <v>146</v>
      </c>
      <c r="BE556" s="199">
        <f>IF(N556="základní",J556,0)</f>
        <v>0</v>
      </c>
      <c r="BF556" s="199">
        <f>IF(N556="snížená",J556,0)</f>
        <v>0</v>
      </c>
      <c r="BG556" s="199">
        <f>IF(N556="zákl. přenesená",J556,0)</f>
        <v>0</v>
      </c>
      <c r="BH556" s="199">
        <f>IF(N556="sníž. přenesená",J556,0)</f>
        <v>0</v>
      </c>
      <c r="BI556" s="199">
        <f>IF(N556="nulová",J556,0)</f>
        <v>0</v>
      </c>
      <c r="BJ556" s="18" t="s">
        <v>81</v>
      </c>
      <c r="BK556" s="199">
        <f>ROUND(I556*H556,2)</f>
        <v>0</v>
      </c>
      <c r="BL556" s="18" t="s">
        <v>199</v>
      </c>
      <c r="BM556" s="198" t="s">
        <v>987</v>
      </c>
    </row>
    <row r="557" spans="1:65" s="2" customFormat="1" ht="11.25">
      <c r="A557" s="35"/>
      <c r="B557" s="36"/>
      <c r="C557" s="37"/>
      <c r="D557" s="200" t="s">
        <v>154</v>
      </c>
      <c r="E557" s="37"/>
      <c r="F557" s="201" t="s">
        <v>2010</v>
      </c>
      <c r="G557" s="37"/>
      <c r="H557" s="37"/>
      <c r="I557" s="202"/>
      <c r="J557" s="37"/>
      <c r="K557" s="37"/>
      <c r="L557" s="40"/>
      <c r="M557" s="203"/>
      <c r="N557" s="204"/>
      <c r="O557" s="72"/>
      <c r="P557" s="72"/>
      <c r="Q557" s="72"/>
      <c r="R557" s="72"/>
      <c r="S557" s="72"/>
      <c r="T557" s="73"/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T557" s="18" t="s">
        <v>154</v>
      </c>
      <c r="AU557" s="18" t="s">
        <v>83</v>
      </c>
    </row>
    <row r="558" spans="1:65" s="13" customFormat="1" ht="11.25">
      <c r="B558" s="207"/>
      <c r="C558" s="208"/>
      <c r="D558" s="200" t="s">
        <v>157</v>
      </c>
      <c r="E558" s="209" t="s">
        <v>1</v>
      </c>
      <c r="F558" s="210" t="s">
        <v>2011</v>
      </c>
      <c r="G558" s="208"/>
      <c r="H558" s="209" t="s">
        <v>1</v>
      </c>
      <c r="I558" s="211"/>
      <c r="J558" s="208"/>
      <c r="K558" s="208"/>
      <c r="L558" s="212"/>
      <c r="M558" s="213"/>
      <c r="N558" s="214"/>
      <c r="O558" s="214"/>
      <c r="P558" s="214"/>
      <c r="Q558" s="214"/>
      <c r="R558" s="214"/>
      <c r="S558" s="214"/>
      <c r="T558" s="215"/>
      <c r="AT558" s="216" t="s">
        <v>157</v>
      </c>
      <c r="AU558" s="216" t="s">
        <v>83</v>
      </c>
      <c r="AV558" s="13" t="s">
        <v>81</v>
      </c>
      <c r="AW558" s="13" t="s">
        <v>30</v>
      </c>
      <c r="AX558" s="13" t="s">
        <v>73</v>
      </c>
      <c r="AY558" s="216" t="s">
        <v>146</v>
      </c>
    </row>
    <row r="559" spans="1:65" s="14" customFormat="1" ht="11.25">
      <c r="B559" s="217"/>
      <c r="C559" s="218"/>
      <c r="D559" s="200" t="s">
        <v>157</v>
      </c>
      <c r="E559" s="219" t="s">
        <v>1</v>
      </c>
      <c r="F559" s="220" t="s">
        <v>2012</v>
      </c>
      <c r="G559" s="218"/>
      <c r="H559" s="221">
        <v>6</v>
      </c>
      <c r="I559" s="222"/>
      <c r="J559" s="218"/>
      <c r="K559" s="218"/>
      <c r="L559" s="223"/>
      <c r="M559" s="224"/>
      <c r="N559" s="225"/>
      <c r="O559" s="225"/>
      <c r="P559" s="225"/>
      <c r="Q559" s="225"/>
      <c r="R559" s="225"/>
      <c r="S559" s="225"/>
      <c r="T559" s="226"/>
      <c r="AT559" s="227" t="s">
        <v>157</v>
      </c>
      <c r="AU559" s="227" t="s">
        <v>83</v>
      </c>
      <c r="AV559" s="14" t="s">
        <v>83</v>
      </c>
      <c r="AW559" s="14" t="s">
        <v>30</v>
      </c>
      <c r="AX559" s="14" t="s">
        <v>73</v>
      </c>
      <c r="AY559" s="227" t="s">
        <v>146</v>
      </c>
    </row>
    <row r="560" spans="1:65" s="13" customFormat="1" ht="11.25">
      <c r="B560" s="207"/>
      <c r="C560" s="208"/>
      <c r="D560" s="200" t="s">
        <v>157</v>
      </c>
      <c r="E560" s="209" t="s">
        <v>1</v>
      </c>
      <c r="F560" s="210" t="s">
        <v>2013</v>
      </c>
      <c r="G560" s="208"/>
      <c r="H560" s="209" t="s">
        <v>1</v>
      </c>
      <c r="I560" s="211"/>
      <c r="J560" s="208"/>
      <c r="K560" s="208"/>
      <c r="L560" s="212"/>
      <c r="M560" s="213"/>
      <c r="N560" s="214"/>
      <c r="O560" s="214"/>
      <c r="P560" s="214"/>
      <c r="Q560" s="214"/>
      <c r="R560" s="214"/>
      <c r="S560" s="214"/>
      <c r="T560" s="215"/>
      <c r="AT560" s="216" t="s">
        <v>157</v>
      </c>
      <c r="AU560" s="216" t="s">
        <v>83</v>
      </c>
      <c r="AV560" s="13" t="s">
        <v>81</v>
      </c>
      <c r="AW560" s="13" t="s">
        <v>30</v>
      </c>
      <c r="AX560" s="13" t="s">
        <v>73</v>
      </c>
      <c r="AY560" s="216" t="s">
        <v>146</v>
      </c>
    </row>
    <row r="561" spans="1:65" s="14" customFormat="1" ht="11.25">
      <c r="B561" s="217"/>
      <c r="C561" s="218"/>
      <c r="D561" s="200" t="s">
        <v>157</v>
      </c>
      <c r="E561" s="219" t="s">
        <v>1</v>
      </c>
      <c r="F561" s="220" t="s">
        <v>2014</v>
      </c>
      <c r="G561" s="218"/>
      <c r="H561" s="221">
        <v>7.5</v>
      </c>
      <c r="I561" s="222"/>
      <c r="J561" s="218"/>
      <c r="K561" s="218"/>
      <c r="L561" s="223"/>
      <c r="M561" s="224"/>
      <c r="N561" s="225"/>
      <c r="O561" s="225"/>
      <c r="P561" s="225"/>
      <c r="Q561" s="225"/>
      <c r="R561" s="225"/>
      <c r="S561" s="225"/>
      <c r="T561" s="226"/>
      <c r="AT561" s="227" t="s">
        <v>157</v>
      </c>
      <c r="AU561" s="227" t="s">
        <v>83</v>
      </c>
      <c r="AV561" s="14" t="s">
        <v>83</v>
      </c>
      <c r="AW561" s="14" t="s">
        <v>30</v>
      </c>
      <c r="AX561" s="14" t="s">
        <v>73</v>
      </c>
      <c r="AY561" s="227" t="s">
        <v>146</v>
      </c>
    </row>
    <row r="562" spans="1:65" s="15" customFormat="1" ht="11.25">
      <c r="B562" s="228"/>
      <c r="C562" s="229"/>
      <c r="D562" s="200" t="s">
        <v>157</v>
      </c>
      <c r="E562" s="230" t="s">
        <v>1</v>
      </c>
      <c r="F562" s="231" t="s">
        <v>160</v>
      </c>
      <c r="G562" s="229"/>
      <c r="H562" s="232">
        <v>13.5</v>
      </c>
      <c r="I562" s="233"/>
      <c r="J562" s="229"/>
      <c r="K562" s="229"/>
      <c r="L562" s="234"/>
      <c r="M562" s="235"/>
      <c r="N562" s="236"/>
      <c r="O562" s="236"/>
      <c r="P562" s="236"/>
      <c r="Q562" s="236"/>
      <c r="R562" s="236"/>
      <c r="S562" s="236"/>
      <c r="T562" s="237"/>
      <c r="AT562" s="238" t="s">
        <v>157</v>
      </c>
      <c r="AU562" s="238" t="s">
        <v>83</v>
      </c>
      <c r="AV562" s="15" t="s">
        <v>153</v>
      </c>
      <c r="AW562" s="15" t="s">
        <v>30</v>
      </c>
      <c r="AX562" s="15" t="s">
        <v>81</v>
      </c>
      <c r="AY562" s="238" t="s">
        <v>146</v>
      </c>
    </row>
    <row r="563" spans="1:65" s="2" customFormat="1" ht="37.9" customHeight="1">
      <c r="A563" s="35"/>
      <c r="B563" s="36"/>
      <c r="C563" s="187" t="s">
        <v>988</v>
      </c>
      <c r="D563" s="187" t="s">
        <v>148</v>
      </c>
      <c r="E563" s="188" t="s">
        <v>2015</v>
      </c>
      <c r="F563" s="189" t="s">
        <v>2016</v>
      </c>
      <c r="G563" s="190" t="s">
        <v>479</v>
      </c>
      <c r="H563" s="191">
        <v>1</v>
      </c>
      <c r="I563" s="192"/>
      <c r="J563" s="193">
        <f>ROUND(I563*H563,2)</f>
        <v>0</v>
      </c>
      <c r="K563" s="189" t="s">
        <v>312</v>
      </c>
      <c r="L563" s="40"/>
      <c r="M563" s="194" t="s">
        <v>1</v>
      </c>
      <c r="N563" s="195" t="s">
        <v>38</v>
      </c>
      <c r="O563" s="72"/>
      <c r="P563" s="196">
        <f>O563*H563</f>
        <v>0</v>
      </c>
      <c r="Q563" s="196">
        <v>0</v>
      </c>
      <c r="R563" s="196">
        <f>Q563*H563</f>
        <v>0</v>
      </c>
      <c r="S563" s="196">
        <v>0</v>
      </c>
      <c r="T563" s="197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198" t="s">
        <v>199</v>
      </c>
      <c r="AT563" s="198" t="s">
        <v>148</v>
      </c>
      <c r="AU563" s="198" t="s">
        <v>83</v>
      </c>
      <c r="AY563" s="18" t="s">
        <v>146</v>
      </c>
      <c r="BE563" s="199">
        <f>IF(N563="základní",J563,0)</f>
        <v>0</v>
      </c>
      <c r="BF563" s="199">
        <f>IF(N563="snížená",J563,0)</f>
        <v>0</v>
      </c>
      <c r="BG563" s="199">
        <f>IF(N563="zákl. přenesená",J563,0)</f>
        <v>0</v>
      </c>
      <c r="BH563" s="199">
        <f>IF(N563="sníž. přenesená",J563,0)</f>
        <v>0</v>
      </c>
      <c r="BI563" s="199">
        <f>IF(N563="nulová",J563,0)</f>
        <v>0</v>
      </c>
      <c r="BJ563" s="18" t="s">
        <v>81</v>
      </c>
      <c r="BK563" s="199">
        <f>ROUND(I563*H563,2)</f>
        <v>0</v>
      </c>
      <c r="BL563" s="18" t="s">
        <v>199</v>
      </c>
      <c r="BM563" s="198" t="s">
        <v>991</v>
      </c>
    </row>
    <row r="564" spans="1:65" s="2" customFormat="1" ht="19.5">
      <c r="A564" s="35"/>
      <c r="B564" s="36"/>
      <c r="C564" s="37"/>
      <c r="D564" s="200" t="s">
        <v>154</v>
      </c>
      <c r="E564" s="37"/>
      <c r="F564" s="201" t="s">
        <v>2016</v>
      </c>
      <c r="G564" s="37"/>
      <c r="H564" s="37"/>
      <c r="I564" s="202"/>
      <c r="J564" s="37"/>
      <c r="K564" s="37"/>
      <c r="L564" s="40"/>
      <c r="M564" s="203"/>
      <c r="N564" s="204"/>
      <c r="O564" s="72"/>
      <c r="P564" s="72"/>
      <c r="Q564" s="72"/>
      <c r="R564" s="72"/>
      <c r="S564" s="72"/>
      <c r="T564" s="73"/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T564" s="18" t="s">
        <v>154</v>
      </c>
      <c r="AU564" s="18" t="s">
        <v>83</v>
      </c>
    </row>
    <row r="565" spans="1:65" s="2" customFormat="1" ht="24.2" customHeight="1">
      <c r="A565" s="35"/>
      <c r="B565" s="36"/>
      <c r="C565" s="187" t="s">
        <v>743</v>
      </c>
      <c r="D565" s="187" t="s">
        <v>148</v>
      </c>
      <c r="E565" s="188" t="s">
        <v>2017</v>
      </c>
      <c r="F565" s="189" t="s">
        <v>2018</v>
      </c>
      <c r="G565" s="190" t="s">
        <v>261</v>
      </c>
      <c r="H565" s="191">
        <v>1</v>
      </c>
      <c r="I565" s="192"/>
      <c r="J565" s="193">
        <f>ROUND(I565*H565,2)</f>
        <v>0</v>
      </c>
      <c r="K565" s="189" t="s">
        <v>312</v>
      </c>
      <c r="L565" s="40"/>
      <c r="M565" s="194" t="s">
        <v>1</v>
      </c>
      <c r="N565" s="195" t="s">
        <v>38</v>
      </c>
      <c r="O565" s="72"/>
      <c r="P565" s="196">
        <f>O565*H565</f>
        <v>0</v>
      </c>
      <c r="Q565" s="196">
        <v>0</v>
      </c>
      <c r="R565" s="196">
        <f>Q565*H565</f>
        <v>0</v>
      </c>
      <c r="S565" s="196">
        <v>0</v>
      </c>
      <c r="T565" s="197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198" t="s">
        <v>199</v>
      </c>
      <c r="AT565" s="198" t="s">
        <v>148</v>
      </c>
      <c r="AU565" s="198" t="s">
        <v>83</v>
      </c>
      <c r="AY565" s="18" t="s">
        <v>146</v>
      </c>
      <c r="BE565" s="199">
        <f>IF(N565="základní",J565,0)</f>
        <v>0</v>
      </c>
      <c r="BF565" s="199">
        <f>IF(N565="snížená",J565,0)</f>
        <v>0</v>
      </c>
      <c r="BG565" s="199">
        <f>IF(N565="zákl. přenesená",J565,0)</f>
        <v>0</v>
      </c>
      <c r="BH565" s="199">
        <f>IF(N565="sníž. přenesená",J565,0)</f>
        <v>0</v>
      </c>
      <c r="BI565" s="199">
        <f>IF(N565="nulová",J565,0)</f>
        <v>0</v>
      </c>
      <c r="BJ565" s="18" t="s">
        <v>81</v>
      </c>
      <c r="BK565" s="199">
        <f>ROUND(I565*H565,2)</f>
        <v>0</v>
      </c>
      <c r="BL565" s="18" t="s">
        <v>199</v>
      </c>
      <c r="BM565" s="198" t="s">
        <v>994</v>
      </c>
    </row>
    <row r="566" spans="1:65" s="2" customFormat="1" ht="19.5">
      <c r="A566" s="35"/>
      <c r="B566" s="36"/>
      <c r="C566" s="37"/>
      <c r="D566" s="200" t="s">
        <v>154</v>
      </c>
      <c r="E566" s="37"/>
      <c r="F566" s="201" t="s">
        <v>2018</v>
      </c>
      <c r="G566" s="37"/>
      <c r="H566" s="37"/>
      <c r="I566" s="202"/>
      <c r="J566" s="37"/>
      <c r="K566" s="37"/>
      <c r="L566" s="40"/>
      <c r="M566" s="203"/>
      <c r="N566" s="204"/>
      <c r="O566" s="72"/>
      <c r="P566" s="72"/>
      <c r="Q566" s="72"/>
      <c r="R566" s="72"/>
      <c r="S566" s="72"/>
      <c r="T566" s="73"/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T566" s="18" t="s">
        <v>154</v>
      </c>
      <c r="AU566" s="18" t="s">
        <v>83</v>
      </c>
    </row>
    <row r="567" spans="1:65" s="2" customFormat="1" ht="37.9" customHeight="1">
      <c r="A567" s="35"/>
      <c r="B567" s="36"/>
      <c r="C567" s="187" t="s">
        <v>995</v>
      </c>
      <c r="D567" s="187" t="s">
        <v>148</v>
      </c>
      <c r="E567" s="188" t="s">
        <v>2019</v>
      </c>
      <c r="F567" s="189" t="s">
        <v>2020</v>
      </c>
      <c r="G567" s="190" t="s">
        <v>479</v>
      </c>
      <c r="H567" s="191">
        <v>1</v>
      </c>
      <c r="I567" s="192"/>
      <c r="J567" s="193">
        <f>ROUND(I567*H567,2)</f>
        <v>0</v>
      </c>
      <c r="K567" s="189" t="s">
        <v>312</v>
      </c>
      <c r="L567" s="40"/>
      <c r="M567" s="194" t="s">
        <v>1</v>
      </c>
      <c r="N567" s="195" t="s">
        <v>38</v>
      </c>
      <c r="O567" s="72"/>
      <c r="P567" s="196">
        <f>O567*H567</f>
        <v>0</v>
      </c>
      <c r="Q567" s="196">
        <v>0</v>
      </c>
      <c r="R567" s="196">
        <f>Q567*H567</f>
        <v>0</v>
      </c>
      <c r="S567" s="196">
        <v>0</v>
      </c>
      <c r="T567" s="197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198" t="s">
        <v>199</v>
      </c>
      <c r="AT567" s="198" t="s">
        <v>148</v>
      </c>
      <c r="AU567" s="198" t="s">
        <v>83</v>
      </c>
      <c r="AY567" s="18" t="s">
        <v>146</v>
      </c>
      <c r="BE567" s="199">
        <f>IF(N567="základní",J567,0)</f>
        <v>0</v>
      </c>
      <c r="BF567" s="199">
        <f>IF(N567="snížená",J567,0)</f>
        <v>0</v>
      </c>
      <c r="BG567" s="199">
        <f>IF(N567="zákl. přenesená",J567,0)</f>
        <v>0</v>
      </c>
      <c r="BH567" s="199">
        <f>IF(N567="sníž. přenesená",J567,0)</f>
        <v>0</v>
      </c>
      <c r="BI567" s="199">
        <f>IF(N567="nulová",J567,0)</f>
        <v>0</v>
      </c>
      <c r="BJ567" s="18" t="s">
        <v>81</v>
      </c>
      <c r="BK567" s="199">
        <f>ROUND(I567*H567,2)</f>
        <v>0</v>
      </c>
      <c r="BL567" s="18" t="s">
        <v>199</v>
      </c>
      <c r="BM567" s="198" t="s">
        <v>998</v>
      </c>
    </row>
    <row r="568" spans="1:65" s="2" customFormat="1" ht="19.5">
      <c r="A568" s="35"/>
      <c r="B568" s="36"/>
      <c r="C568" s="37"/>
      <c r="D568" s="200" t="s">
        <v>154</v>
      </c>
      <c r="E568" s="37"/>
      <c r="F568" s="201" t="s">
        <v>2020</v>
      </c>
      <c r="G568" s="37"/>
      <c r="H568" s="37"/>
      <c r="I568" s="202"/>
      <c r="J568" s="37"/>
      <c r="K568" s="37"/>
      <c r="L568" s="40"/>
      <c r="M568" s="203"/>
      <c r="N568" s="204"/>
      <c r="O568" s="72"/>
      <c r="P568" s="72"/>
      <c r="Q568" s="72"/>
      <c r="R568" s="72"/>
      <c r="S568" s="72"/>
      <c r="T568" s="73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T568" s="18" t="s">
        <v>154</v>
      </c>
      <c r="AU568" s="18" t="s">
        <v>83</v>
      </c>
    </row>
    <row r="569" spans="1:65" s="2" customFormat="1" ht="44.25" customHeight="1">
      <c r="A569" s="35"/>
      <c r="B569" s="36"/>
      <c r="C569" s="187" t="s">
        <v>750</v>
      </c>
      <c r="D569" s="187" t="s">
        <v>148</v>
      </c>
      <c r="E569" s="188" t="s">
        <v>477</v>
      </c>
      <c r="F569" s="189" t="s">
        <v>2021</v>
      </c>
      <c r="G569" s="190" t="s">
        <v>479</v>
      </c>
      <c r="H569" s="191">
        <v>1</v>
      </c>
      <c r="I569" s="192"/>
      <c r="J569" s="193">
        <f>ROUND(I569*H569,2)</f>
        <v>0</v>
      </c>
      <c r="K569" s="189" t="s">
        <v>312</v>
      </c>
      <c r="L569" s="40"/>
      <c r="M569" s="194" t="s">
        <v>1</v>
      </c>
      <c r="N569" s="195" t="s">
        <v>38</v>
      </c>
      <c r="O569" s="72"/>
      <c r="P569" s="196">
        <f>O569*H569</f>
        <v>0</v>
      </c>
      <c r="Q569" s="196">
        <v>0</v>
      </c>
      <c r="R569" s="196">
        <f>Q569*H569</f>
        <v>0</v>
      </c>
      <c r="S569" s="196">
        <v>0</v>
      </c>
      <c r="T569" s="197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198" t="s">
        <v>199</v>
      </c>
      <c r="AT569" s="198" t="s">
        <v>148</v>
      </c>
      <c r="AU569" s="198" t="s">
        <v>83</v>
      </c>
      <c r="AY569" s="18" t="s">
        <v>146</v>
      </c>
      <c r="BE569" s="199">
        <f>IF(N569="základní",J569,0)</f>
        <v>0</v>
      </c>
      <c r="BF569" s="199">
        <f>IF(N569="snížená",J569,0)</f>
        <v>0</v>
      </c>
      <c r="BG569" s="199">
        <f>IF(N569="zákl. přenesená",J569,0)</f>
        <v>0</v>
      </c>
      <c r="BH569" s="199">
        <f>IF(N569="sníž. přenesená",J569,0)</f>
        <v>0</v>
      </c>
      <c r="BI569" s="199">
        <f>IF(N569="nulová",J569,0)</f>
        <v>0</v>
      </c>
      <c r="BJ569" s="18" t="s">
        <v>81</v>
      </c>
      <c r="BK569" s="199">
        <f>ROUND(I569*H569,2)</f>
        <v>0</v>
      </c>
      <c r="BL569" s="18" t="s">
        <v>199</v>
      </c>
      <c r="BM569" s="198" t="s">
        <v>1001</v>
      </c>
    </row>
    <row r="570" spans="1:65" s="2" customFormat="1" ht="29.25">
      <c r="A570" s="35"/>
      <c r="B570" s="36"/>
      <c r="C570" s="37"/>
      <c r="D570" s="200" t="s">
        <v>154</v>
      </c>
      <c r="E570" s="37"/>
      <c r="F570" s="201" t="s">
        <v>2021</v>
      </c>
      <c r="G570" s="37"/>
      <c r="H570" s="37"/>
      <c r="I570" s="202"/>
      <c r="J570" s="37"/>
      <c r="K570" s="37"/>
      <c r="L570" s="40"/>
      <c r="M570" s="203"/>
      <c r="N570" s="204"/>
      <c r="O570" s="72"/>
      <c r="P570" s="72"/>
      <c r="Q570" s="72"/>
      <c r="R570" s="72"/>
      <c r="S570" s="72"/>
      <c r="T570" s="73"/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T570" s="18" t="s">
        <v>154</v>
      </c>
      <c r="AU570" s="18" t="s">
        <v>83</v>
      </c>
    </row>
    <row r="571" spans="1:65" s="2" customFormat="1" ht="33" customHeight="1">
      <c r="A571" s="35"/>
      <c r="B571" s="36"/>
      <c r="C571" s="187" t="s">
        <v>1002</v>
      </c>
      <c r="D571" s="187" t="s">
        <v>148</v>
      </c>
      <c r="E571" s="188" t="s">
        <v>391</v>
      </c>
      <c r="F571" s="189" t="s">
        <v>392</v>
      </c>
      <c r="G571" s="190" t="s">
        <v>186</v>
      </c>
      <c r="H571" s="191">
        <v>960</v>
      </c>
      <c r="I571" s="192"/>
      <c r="J571" s="193">
        <f>ROUND(I571*H571,2)</f>
        <v>0</v>
      </c>
      <c r="K571" s="189" t="s">
        <v>152</v>
      </c>
      <c r="L571" s="40"/>
      <c r="M571" s="194" t="s">
        <v>1</v>
      </c>
      <c r="N571" s="195" t="s">
        <v>38</v>
      </c>
      <c r="O571" s="72"/>
      <c r="P571" s="196">
        <f>O571*H571</f>
        <v>0</v>
      </c>
      <c r="Q571" s="196">
        <v>0</v>
      </c>
      <c r="R571" s="196">
        <f>Q571*H571</f>
        <v>0</v>
      </c>
      <c r="S571" s="196">
        <v>0</v>
      </c>
      <c r="T571" s="197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198" t="s">
        <v>199</v>
      </c>
      <c r="AT571" s="198" t="s">
        <v>148</v>
      </c>
      <c r="AU571" s="198" t="s">
        <v>83</v>
      </c>
      <c r="AY571" s="18" t="s">
        <v>146</v>
      </c>
      <c r="BE571" s="199">
        <f>IF(N571="základní",J571,0)</f>
        <v>0</v>
      </c>
      <c r="BF571" s="199">
        <f>IF(N571="snížená",J571,0)</f>
        <v>0</v>
      </c>
      <c r="BG571" s="199">
        <f>IF(N571="zákl. přenesená",J571,0)</f>
        <v>0</v>
      </c>
      <c r="BH571" s="199">
        <f>IF(N571="sníž. přenesená",J571,0)</f>
        <v>0</v>
      </c>
      <c r="BI571" s="199">
        <f>IF(N571="nulová",J571,0)</f>
        <v>0</v>
      </c>
      <c r="BJ571" s="18" t="s">
        <v>81</v>
      </c>
      <c r="BK571" s="199">
        <f>ROUND(I571*H571,2)</f>
        <v>0</v>
      </c>
      <c r="BL571" s="18" t="s">
        <v>199</v>
      </c>
      <c r="BM571" s="198" t="s">
        <v>1005</v>
      </c>
    </row>
    <row r="572" spans="1:65" s="2" customFormat="1" ht="19.5">
      <c r="A572" s="35"/>
      <c r="B572" s="36"/>
      <c r="C572" s="37"/>
      <c r="D572" s="200" t="s">
        <v>154</v>
      </c>
      <c r="E572" s="37"/>
      <c r="F572" s="201" t="s">
        <v>392</v>
      </c>
      <c r="G572" s="37"/>
      <c r="H572" s="37"/>
      <c r="I572" s="202"/>
      <c r="J572" s="37"/>
      <c r="K572" s="37"/>
      <c r="L572" s="40"/>
      <c r="M572" s="203"/>
      <c r="N572" s="204"/>
      <c r="O572" s="72"/>
      <c r="P572" s="72"/>
      <c r="Q572" s="72"/>
      <c r="R572" s="72"/>
      <c r="S572" s="72"/>
      <c r="T572" s="73"/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T572" s="18" t="s">
        <v>154</v>
      </c>
      <c r="AU572" s="18" t="s">
        <v>83</v>
      </c>
    </row>
    <row r="573" spans="1:65" s="2" customFormat="1" ht="11.25">
      <c r="A573" s="35"/>
      <c r="B573" s="36"/>
      <c r="C573" s="37"/>
      <c r="D573" s="205" t="s">
        <v>155</v>
      </c>
      <c r="E573" s="37"/>
      <c r="F573" s="206" t="s">
        <v>394</v>
      </c>
      <c r="G573" s="37"/>
      <c r="H573" s="37"/>
      <c r="I573" s="202"/>
      <c r="J573" s="37"/>
      <c r="K573" s="37"/>
      <c r="L573" s="40"/>
      <c r="M573" s="203"/>
      <c r="N573" s="204"/>
      <c r="O573" s="72"/>
      <c r="P573" s="72"/>
      <c r="Q573" s="72"/>
      <c r="R573" s="72"/>
      <c r="S573" s="72"/>
      <c r="T573" s="73"/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T573" s="18" t="s">
        <v>155</v>
      </c>
      <c r="AU573" s="18" t="s">
        <v>83</v>
      </c>
    </row>
    <row r="574" spans="1:65" s="14" customFormat="1" ht="11.25">
      <c r="B574" s="217"/>
      <c r="C574" s="218"/>
      <c r="D574" s="200" t="s">
        <v>157</v>
      </c>
      <c r="E574" s="219" t="s">
        <v>1</v>
      </c>
      <c r="F574" s="220" t="s">
        <v>2022</v>
      </c>
      <c r="G574" s="218"/>
      <c r="H574" s="221">
        <v>960</v>
      </c>
      <c r="I574" s="222"/>
      <c r="J574" s="218"/>
      <c r="K574" s="218"/>
      <c r="L574" s="223"/>
      <c r="M574" s="224"/>
      <c r="N574" s="225"/>
      <c r="O574" s="225"/>
      <c r="P574" s="225"/>
      <c r="Q574" s="225"/>
      <c r="R574" s="225"/>
      <c r="S574" s="225"/>
      <c r="T574" s="226"/>
      <c r="AT574" s="227" t="s">
        <v>157</v>
      </c>
      <c r="AU574" s="227" t="s">
        <v>83</v>
      </c>
      <c r="AV574" s="14" t="s">
        <v>83</v>
      </c>
      <c r="AW574" s="14" t="s">
        <v>30</v>
      </c>
      <c r="AX574" s="14" t="s">
        <v>73</v>
      </c>
      <c r="AY574" s="227" t="s">
        <v>146</v>
      </c>
    </row>
    <row r="575" spans="1:65" s="15" customFormat="1" ht="11.25">
      <c r="B575" s="228"/>
      <c r="C575" s="229"/>
      <c r="D575" s="200" t="s">
        <v>157</v>
      </c>
      <c r="E575" s="230" t="s">
        <v>1</v>
      </c>
      <c r="F575" s="231" t="s">
        <v>160</v>
      </c>
      <c r="G575" s="229"/>
      <c r="H575" s="232">
        <v>960</v>
      </c>
      <c r="I575" s="233"/>
      <c r="J575" s="229"/>
      <c r="K575" s="229"/>
      <c r="L575" s="234"/>
      <c r="M575" s="235"/>
      <c r="N575" s="236"/>
      <c r="O575" s="236"/>
      <c r="P575" s="236"/>
      <c r="Q575" s="236"/>
      <c r="R575" s="236"/>
      <c r="S575" s="236"/>
      <c r="T575" s="237"/>
      <c r="AT575" s="238" t="s">
        <v>157</v>
      </c>
      <c r="AU575" s="238" t="s">
        <v>83</v>
      </c>
      <c r="AV575" s="15" t="s">
        <v>153</v>
      </c>
      <c r="AW575" s="15" t="s">
        <v>30</v>
      </c>
      <c r="AX575" s="15" t="s">
        <v>81</v>
      </c>
      <c r="AY575" s="238" t="s">
        <v>146</v>
      </c>
    </row>
    <row r="576" spans="1:65" s="12" customFormat="1" ht="22.9" customHeight="1">
      <c r="B576" s="171"/>
      <c r="C576" s="172"/>
      <c r="D576" s="173" t="s">
        <v>72</v>
      </c>
      <c r="E576" s="185" t="s">
        <v>1623</v>
      </c>
      <c r="F576" s="185" t="s">
        <v>1624</v>
      </c>
      <c r="G576" s="172"/>
      <c r="H576" s="172"/>
      <c r="I576" s="175"/>
      <c r="J576" s="186">
        <f>BK576</f>
        <v>0</v>
      </c>
      <c r="K576" s="172"/>
      <c r="L576" s="177"/>
      <c r="M576" s="178"/>
      <c r="N576" s="179"/>
      <c r="O576" s="179"/>
      <c r="P576" s="180">
        <f>SUM(P577:P628)</f>
        <v>0</v>
      </c>
      <c r="Q576" s="179"/>
      <c r="R576" s="180">
        <f>SUM(R577:R628)</f>
        <v>0</v>
      </c>
      <c r="S576" s="179"/>
      <c r="T576" s="181">
        <f>SUM(T577:T628)</f>
        <v>0</v>
      </c>
      <c r="AR576" s="182" t="s">
        <v>83</v>
      </c>
      <c r="AT576" s="183" t="s">
        <v>72</v>
      </c>
      <c r="AU576" s="183" t="s">
        <v>81</v>
      </c>
      <c r="AY576" s="182" t="s">
        <v>146</v>
      </c>
      <c r="BK576" s="184">
        <f>SUM(BK577:BK628)</f>
        <v>0</v>
      </c>
    </row>
    <row r="577" spans="1:65" s="2" customFormat="1" ht="24.2" customHeight="1">
      <c r="A577" s="35"/>
      <c r="B577" s="36"/>
      <c r="C577" s="187" t="s">
        <v>754</v>
      </c>
      <c r="D577" s="187" t="s">
        <v>148</v>
      </c>
      <c r="E577" s="188" t="s">
        <v>2023</v>
      </c>
      <c r="F577" s="189" t="s">
        <v>2024</v>
      </c>
      <c r="G577" s="190" t="s">
        <v>320</v>
      </c>
      <c r="H577" s="191">
        <v>28</v>
      </c>
      <c r="I577" s="192"/>
      <c r="J577" s="193">
        <f>ROUND(I577*H577,2)</f>
        <v>0</v>
      </c>
      <c r="K577" s="189" t="s">
        <v>152</v>
      </c>
      <c r="L577" s="40"/>
      <c r="M577" s="194" t="s">
        <v>1</v>
      </c>
      <c r="N577" s="195" t="s">
        <v>38</v>
      </c>
      <c r="O577" s="72"/>
      <c r="P577" s="196">
        <f>O577*H577</f>
        <v>0</v>
      </c>
      <c r="Q577" s="196">
        <v>0</v>
      </c>
      <c r="R577" s="196">
        <f>Q577*H577</f>
        <v>0</v>
      </c>
      <c r="S577" s="196">
        <v>0</v>
      </c>
      <c r="T577" s="197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198" t="s">
        <v>199</v>
      </c>
      <c r="AT577" s="198" t="s">
        <v>148</v>
      </c>
      <c r="AU577" s="198" t="s">
        <v>83</v>
      </c>
      <c r="AY577" s="18" t="s">
        <v>146</v>
      </c>
      <c r="BE577" s="199">
        <f>IF(N577="základní",J577,0)</f>
        <v>0</v>
      </c>
      <c r="BF577" s="199">
        <f>IF(N577="snížená",J577,0)</f>
        <v>0</v>
      </c>
      <c r="BG577" s="199">
        <f>IF(N577="zákl. přenesená",J577,0)</f>
        <v>0</v>
      </c>
      <c r="BH577" s="199">
        <f>IF(N577="sníž. přenesená",J577,0)</f>
        <v>0</v>
      </c>
      <c r="BI577" s="199">
        <f>IF(N577="nulová",J577,0)</f>
        <v>0</v>
      </c>
      <c r="BJ577" s="18" t="s">
        <v>81</v>
      </c>
      <c r="BK577" s="199">
        <f>ROUND(I577*H577,2)</f>
        <v>0</v>
      </c>
      <c r="BL577" s="18" t="s">
        <v>199</v>
      </c>
      <c r="BM577" s="198" t="s">
        <v>1008</v>
      </c>
    </row>
    <row r="578" spans="1:65" s="2" customFormat="1" ht="19.5">
      <c r="A578" s="35"/>
      <c r="B578" s="36"/>
      <c r="C578" s="37"/>
      <c r="D578" s="200" t="s">
        <v>154</v>
      </c>
      <c r="E578" s="37"/>
      <c r="F578" s="201" t="s">
        <v>2024</v>
      </c>
      <c r="G578" s="37"/>
      <c r="H578" s="37"/>
      <c r="I578" s="202"/>
      <c r="J578" s="37"/>
      <c r="K578" s="37"/>
      <c r="L578" s="40"/>
      <c r="M578" s="203"/>
      <c r="N578" s="204"/>
      <c r="O578" s="72"/>
      <c r="P578" s="72"/>
      <c r="Q578" s="72"/>
      <c r="R578" s="72"/>
      <c r="S578" s="72"/>
      <c r="T578" s="73"/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T578" s="18" t="s">
        <v>154</v>
      </c>
      <c r="AU578" s="18" t="s">
        <v>83</v>
      </c>
    </row>
    <row r="579" spans="1:65" s="2" customFormat="1" ht="11.25">
      <c r="A579" s="35"/>
      <c r="B579" s="36"/>
      <c r="C579" s="37"/>
      <c r="D579" s="205" t="s">
        <v>155</v>
      </c>
      <c r="E579" s="37"/>
      <c r="F579" s="206" t="s">
        <v>2025</v>
      </c>
      <c r="G579" s="37"/>
      <c r="H579" s="37"/>
      <c r="I579" s="202"/>
      <c r="J579" s="37"/>
      <c r="K579" s="37"/>
      <c r="L579" s="40"/>
      <c r="M579" s="203"/>
      <c r="N579" s="204"/>
      <c r="O579" s="72"/>
      <c r="P579" s="72"/>
      <c r="Q579" s="72"/>
      <c r="R579" s="72"/>
      <c r="S579" s="72"/>
      <c r="T579" s="73"/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T579" s="18" t="s">
        <v>155</v>
      </c>
      <c r="AU579" s="18" t="s">
        <v>83</v>
      </c>
    </row>
    <row r="580" spans="1:65" s="2" customFormat="1" ht="24.2" customHeight="1">
      <c r="A580" s="35"/>
      <c r="B580" s="36"/>
      <c r="C580" s="239" t="s">
        <v>1009</v>
      </c>
      <c r="D580" s="239" t="s">
        <v>161</v>
      </c>
      <c r="E580" s="240" t="s">
        <v>2026</v>
      </c>
      <c r="F580" s="241" t="s">
        <v>2027</v>
      </c>
      <c r="G580" s="242" t="s">
        <v>320</v>
      </c>
      <c r="H580" s="243">
        <v>28.56</v>
      </c>
      <c r="I580" s="244"/>
      <c r="J580" s="245">
        <f>ROUND(I580*H580,2)</f>
        <v>0</v>
      </c>
      <c r="K580" s="241" t="s">
        <v>152</v>
      </c>
      <c r="L580" s="246"/>
      <c r="M580" s="247" t="s">
        <v>1</v>
      </c>
      <c r="N580" s="248" t="s">
        <v>38</v>
      </c>
      <c r="O580" s="72"/>
      <c r="P580" s="196">
        <f>O580*H580</f>
        <v>0</v>
      </c>
      <c r="Q580" s="196">
        <v>0</v>
      </c>
      <c r="R580" s="196">
        <f>Q580*H580</f>
        <v>0</v>
      </c>
      <c r="S580" s="196">
        <v>0</v>
      </c>
      <c r="T580" s="197">
        <f>S580*H580</f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198" t="s">
        <v>281</v>
      </c>
      <c r="AT580" s="198" t="s">
        <v>161</v>
      </c>
      <c r="AU580" s="198" t="s">
        <v>83</v>
      </c>
      <c r="AY580" s="18" t="s">
        <v>146</v>
      </c>
      <c r="BE580" s="199">
        <f>IF(N580="základní",J580,0)</f>
        <v>0</v>
      </c>
      <c r="BF580" s="199">
        <f>IF(N580="snížená",J580,0)</f>
        <v>0</v>
      </c>
      <c r="BG580" s="199">
        <f>IF(N580="zákl. přenesená",J580,0)</f>
        <v>0</v>
      </c>
      <c r="BH580" s="199">
        <f>IF(N580="sníž. přenesená",J580,0)</f>
        <v>0</v>
      </c>
      <c r="BI580" s="199">
        <f>IF(N580="nulová",J580,0)</f>
        <v>0</v>
      </c>
      <c r="BJ580" s="18" t="s">
        <v>81</v>
      </c>
      <c r="BK580" s="199">
        <f>ROUND(I580*H580,2)</f>
        <v>0</v>
      </c>
      <c r="BL580" s="18" t="s">
        <v>199</v>
      </c>
      <c r="BM580" s="198" t="s">
        <v>1012</v>
      </c>
    </row>
    <row r="581" spans="1:65" s="2" customFormat="1" ht="11.25">
      <c r="A581" s="35"/>
      <c r="B581" s="36"/>
      <c r="C581" s="37"/>
      <c r="D581" s="200" t="s">
        <v>154</v>
      </c>
      <c r="E581" s="37"/>
      <c r="F581" s="201" t="s">
        <v>2027</v>
      </c>
      <c r="G581" s="37"/>
      <c r="H581" s="37"/>
      <c r="I581" s="202"/>
      <c r="J581" s="37"/>
      <c r="K581" s="37"/>
      <c r="L581" s="40"/>
      <c r="M581" s="203"/>
      <c r="N581" s="204"/>
      <c r="O581" s="72"/>
      <c r="P581" s="72"/>
      <c r="Q581" s="72"/>
      <c r="R581" s="72"/>
      <c r="S581" s="72"/>
      <c r="T581" s="73"/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T581" s="18" t="s">
        <v>154</v>
      </c>
      <c r="AU581" s="18" t="s">
        <v>83</v>
      </c>
    </row>
    <row r="582" spans="1:65" s="14" customFormat="1" ht="11.25">
      <c r="B582" s="217"/>
      <c r="C582" s="218"/>
      <c r="D582" s="200" t="s">
        <v>157</v>
      </c>
      <c r="E582" s="219" t="s">
        <v>1</v>
      </c>
      <c r="F582" s="220" t="s">
        <v>2028</v>
      </c>
      <c r="G582" s="218"/>
      <c r="H582" s="221">
        <v>28.56</v>
      </c>
      <c r="I582" s="222"/>
      <c r="J582" s="218"/>
      <c r="K582" s="218"/>
      <c r="L582" s="223"/>
      <c r="M582" s="224"/>
      <c r="N582" s="225"/>
      <c r="O582" s="225"/>
      <c r="P582" s="225"/>
      <c r="Q582" s="225"/>
      <c r="R582" s="225"/>
      <c r="S582" s="225"/>
      <c r="T582" s="226"/>
      <c r="AT582" s="227" t="s">
        <v>157</v>
      </c>
      <c r="AU582" s="227" t="s">
        <v>83</v>
      </c>
      <c r="AV582" s="14" t="s">
        <v>83</v>
      </c>
      <c r="AW582" s="14" t="s">
        <v>30</v>
      </c>
      <c r="AX582" s="14" t="s">
        <v>73</v>
      </c>
      <c r="AY582" s="227" t="s">
        <v>146</v>
      </c>
    </row>
    <row r="583" spans="1:65" s="15" customFormat="1" ht="11.25">
      <c r="B583" s="228"/>
      <c r="C583" s="229"/>
      <c r="D583" s="200" t="s">
        <v>157</v>
      </c>
      <c r="E583" s="230" t="s">
        <v>1</v>
      </c>
      <c r="F583" s="231" t="s">
        <v>160</v>
      </c>
      <c r="G583" s="229"/>
      <c r="H583" s="232">
        <v>28.56</v>
      </c>
      <c r="I583" s="233"/>
      <c r="J583" s="229"/>
      <c r="K583" s="229"/>
      <c r="L583" s="234"/>
      <c r="M583" s="235"/>
      <c r="N583" s="236"/>
      <c r="O583" s="236"/>
      <c r="P583" s="236"/>
      <c r="Q583" s="236"/>
      <c r="R583" s="236"/>
      <c r="S583" s="236"/>
      <c r="T583" s="237"/>
      <c r="AT583" s="238" t="s">
        <v>157</v>
      </c>
      <c r="AU583" s="238" t="s">
        <v>83</v>
      </c>
      <c r="AV583" s="15" t="s">
        <v>153</v>
      </c>
      <c r="AW583" s="15" t="s">
        <v>30</v>
      </c>
      <c r="AX583" s="15" t="s">
        <v>81</v>
      </c>
      <c r="AY583" s="238" t="s">
        <v>146</v>
      </c>
    </row>
    <row r="584" spans="1:65" s="2" customFormat="1" ht="24.2" customHeight="1">
      <c r="A584" s="35"/>
      <c r="B584" s="36"/>
      <c r="C584" s="187" t="s">
        <v>759</v>
      </c>
      <c r="D584" s="187" t="s">
        <v>148</v>
      </c>
      <c r="E584" s="188" t="s">
        <v>2029</v>
      </c>
      <c r="F584" s="189" t="s">
        <v>2030</v>
      </c>
      <c r="G584" s="190" t="s">
        <v>170</v>
      </c>
      <c r="H584" s="191">
        <v>106.4</v>
      </c>
      <c r="I584" s="192"/>
      <c r="J584" s="193">
        <f>ROUND(I584*H584,2)</f>
        <v>0</v>
      </c>
      <c r="K584" s="189" t="s">
        <v>152</v>
      </c>
      <c r="L584" s="40"/>
      <c r="M584" s="194" t="s">
        <v>1</v>
      </c>
      <c r="N584" s="195" t="s">
        <v>38</v>
      </c>
      <c r="O584" s="72"/>
      <c r="P584" s="196">
        <f>O584*H584</f>
        <v>0</v>
      </c>
      <c r="Q584" s="196">
        <v>0</v>
      </c>
      <c r="R584" s="196">
        <f>Q584*H584</f>
        <v>0</v>
      </c>
      <c r="S584" s="196">
        <v>0</v>
      </c>
      <c r="T584" s="197">
        <f>S584*H584</f>
        <v>0</v>
      </c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R584" s="198" t="s">
        <v>199</v>
      </c>
      <c r="AT584" s="198" t="s">
        <v>148</v>
      </c>
      <c r="AU584" s="198" t="s">
        <v>83</v>
      </c>
      <c r="AY584" s="18" t="s">
        <v>146</v>
      </c>
      <c r="BE584" s="199">
        <f>IF(N584="základní",J584,0)</f>
        <v>0</v>
      </c>
      <c r="BF584" s="199">
        <f>IF(N584="snížená",J584,0)</f>
        <v>0</v>
      </c>
      <c r="BG584" s="199">
        <f>IF(N584="zákl. přenesená",J584,0)</f>
        <v>0</v>
      </c>
      <c r="BH584" s="199">
        <f>IF(N584="sníž. přenesená",J584,0)</f>
        <v>0</v>
      </c>
      <c r="BI584" s="199">
        <f>IF(N584="nulová",J584,0)</f>
        <v>0</v>
      </c>
      <c r="BJ584" s="18" t="s">
        <v>81</v>
      </c>
      <c r="BK584" s="199">
        <f>ROUND(I584*H584,2)</f>
        <v>0</v>
      </c>
      <c r="BL584" s="18" t="s">
        <v>199</v>
      </c>
      <c r="BM584" s="198" t="s">
        <v>1015</v>
      </c>
    </row>
    <row r="585" spans="1:65" s="2" customFormat="1" ht="11.25">
      <c r="A585" s="35"/>
      <c r="B585" s="36"/>
      <c r="C585" s="37"/>
      <c r="D585" s="200" t="s">
        <v>154</v>
      </c>
      <c r="E585" s="37"/>
      <c r="F585" s="201" t="s">
        <v>2030</v>
      </c>
      <c r="G585" s="37"/>
      <c r="H585" s="37"/>
      <c r="I585" s="202"/>
      <c r="J585" s="37"/>
      <c r="K585" s="37"/>
      <c r="L585" s="40"/>
      <c r="M585" s="203"/>
      <c r="N585" s="204"/>
      <c r="O585" s="72"/>
      <c r="P585" s="72"/>
      <c r="Q585" s="72"/>
      <c r="R585" s="72"/>
      <c r="S585" s="72"/>
      <c r="T585" s="73"/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T585" s="18" t="s">
        <v>154</v>
      </c>
      <c r="AU585" s="18" t="s">
        <v>83</v>
      </c>
    </row>
    <row r="586" spans="1:65" s="2" customFormat="1" ht="11.25">
      <c r="A586" s="35"/>
      <c r="B586" s="36"/>
      <c r="C586" s="37"/>
      <c r="D586" s="205" t="s">
        <v>155</v>
      </c>
      <c r="E586" s="37"/>
      <c r="F586" s="206" t="s">
        <v>2031</v>
      </c>
      <c r="G586" s="37"/>
      <c r="H586" s="37"/>
      <c r="I586" s="202"/>
      <c r="J586" s="37"/>
      <c r="K586" s="37"/>
      <c r="L586" s="40"/>
      <c r="M586" s="203"/>
      <c r="N586" s="204"/>
      <c r="O586" s="72"/>
      <c r="P586" s="72"/>
      <c r="Q586" s="72"/>
      <c r="R586" s="72"/>
      <c r="S586" s="72"/>
      <c r="T586" s="73"/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T586" s="18" t="s">
        <v>155</v>
      </c>
      <c r="AU586" s="18" t="s">
        <v>83</v>
      </c>
    </row>
    <row r="587" spans="1:65" s="2" customFormat="1" ht="16.5" customHeight="1">
      <c r="A587" s="35"/>
      <c r="B587" s="36"/>
      <c r="C587" s="239" t="s">
        <v>1016</v>
      </c>
      <c r="D587" s="239" t="s">
        <v>161</v>
      </c>
      <c r="E587" s="240" t="s">
        <v>1662</v>
      </c>
      <c r="F587" s="241" t="s">
        <v>1663</v>
      </c>
      <c r="G587" s="242" t="s">
        <v>170</v>
      </c>
      <c r="H587" s="243">
        <v>106.4</v>
      </c>
      <c r="I587" s="244"/>
      <c r="J587" s="245">
        <f>ROUND(I587*H587,2)</f>
        <v>0</v>
      </c>
      <c r="K587" s="241" t="s">
        <v>152</v>
      </c>
      <c r="L587" s="246"/>
      <c r="M587" s="247" t="s">
        <v>1</v>
      </c>
      <c r="N587" s="248" t="s">
        <v>38</v>
      </c>
      <c r="O587" s="72"/>
      <c r="P587" s="196">
        <f>O587*H587</f>
        <v>0</v>
      </c>
      <c r="Q587" s="196">
        <v>0</v>
      </c>
      <c r="R587" s="196">
        <f>Q587*H587</f>
        <v>0</v>
      </c>
      <c r="S587" s="196">
        <v>0</v>
      </c>
      <c r="T587" s="197">
        <f>S587*H587</f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198" t="s">
        <v>281</v>
      </c>
      <c r="AT587" s="198" t="s">
        <v>161</v>
      </c>
      <c r="AU587" s="198" t="s">
        <v>83</v>
      </c>
      <c r="AY587" s="18" t="s">
        <v>146</v>
      </c>
      <c r="BE587" s="199">
        <f>IF(N587="základní",J587,0)</f>
        <v>0</v>
      </c>
      <c r="BF587" s="199">
        <f>IF(N587="snížená",J587,0)</f>
        <v>0</v>
      </c>
      <c r="BG587" s="199">
        <f>IF(N587="zákl. přenesená",J587,0)</f>
        <v>0</v>
      </c>
      <c r="BH587" s="199">
        <f>IF(N587="sníž. přenesená",J587,0)</f>
        <v>0</v>
      </c>
      <c r="BI587" s="199">
        <f>IF(N587="nulová",J587,0)</f>
        <v>0</v>
      </c>
      <c r="BJ587" s="18" t="s">
        <v>81</v>
      </c>
      <c r="BK587" s="199">
        <f>ROUND(I587*H587,2)</f>
        <v>0</v>
      </c>
      <c r="BL587" s="18" t="s">
        <v>199</v>
      </c>
      <c r="BM587" s="198" t="s">
        <v>1019</v>
      </c>
    </row>
    <row r="588" spans="1:65" s="2" customFormat="1" ht="11.25">
      <c r="A588" s="35"/>
      <c r="B588" s="36"/>
      <c r="C588" s="37"/>
      <c r="D588" s="200" t="s">
        <v>154</v>
      </c>
      <c r="E588" s="37"/>
      <c r="F588" s="201" t="s">
        <v>1663</v>
      </c>
      <c r="G588" s="37"/>
      <c r="H588" s="37"/>
      <c r="I588" s="202"/>
      <c r="J588" s="37"/>
      <c r="K588" s="37"/>
      <c r="L588" s="40"/>
      <c r="M588" s="203"/>
      <c r="N588" s="204"/>
      <c r="O588" s="72"/>
      <c r="P588" s="72"/>
      <c r="Q588" s="72"/>
      <c r="R588" s="72"/>
      <c r="S588" s="72"/>
      <c r="T588" s="73"/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T588" s="18" t="s">
        <v>154</v>
      </c>
      <c r="AU588" s="18" t="s">
        <v>83</v>
      </c>
    </row>
    <row r="589" spans="1:65" s="2" customFormat="1" ht="24.2" customHeight="1">
      <c r="A589" s="35"/>
      <c r="B589" s="36"/>
      <c r="C589" s="187" t="s">
        <v>763</v>
      </c>
      <c r="D589" s="187" t="s">
        <v>148</v>
      </c>
      <c r="E589" s="188" t="s">
        <v>1702</v>
      </c>
      <c r="F589" s="189" t="s">
        <v>1703</v>
      </c>
      <c r="G589" s="190" t="s">
        <v>170</v>
      </c>
      <c r="H589" s="191">
        <v>159.6</v>
      </c>
      <c r="I589" s="192"/>
      <c r="J589" s="193">
        <f>ROUND(I589*H589,2)</f>
        <v>0</v>
      </c>
      <c r="K589" s="189" t="s">
        <v>152</v>
      </c>
      <c r="L589" s="40"/>
      <c r="M589" s="194" t="s">
        <v>1</v>
      </c>
      <c r="N589" s="195" t="s">
        <v>38</v>
      </c>
      <c r="O589" s="72"/>
      <c r="P589" s="196">
        <f>O589*H589</f>
        <v>0</v>
      </c>
      <c r="Q589" s="196">
        <v>0</v>
      </c>
      <c r="R589" s="196">
        <f>Q589*H589</f>
        <v>0</v>
      </c>
      <c r="S589" s="196">
        <v>0</v>
      </c>
      <c r="T589" s="197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198" t="s">
        <v>199</v>
      </c>
      <c r="AT589" s="198" t="s">
        <v>148</v>
      </c>
      <c r="AU589" s="198" t="s">
        <v>83</v>
      </c>
      <c r="AY589" s="18" t="s">
        <v>146</v>
      </c>
      <c r="BE589" s="199">
        <f>IF(N589="základní",J589,0)</f>
        <v>0</v>
      </c>
      <c r="BF589" s="199">
        <f>IF(N589="snížená",J589,0)</f>
        <v>0</v>
      </c>
      <c r="BG589" s="199">
        <f>IF(N589="zákl. přenesená",J589,0)</f>
        <v>0</v>
      </c>
      <c r="BH589" s="199">
        <f>IF(N589="sníž. přenesená",J589,0)</f>
        <v>0</v>
      </c>
      <c r="BI589" s="199">
        <f>IF(N589="nulová",J589,0)</f>
        <v>0</v>
      </c>
      <c r="BJ589" s="18" t="s">
        <v>81</v>
      </c>
      <c r="BK589" s="199">
        <f>ROUND(I589*H589,2)</f>
        <v>0</v>
      </c>
      <c r="BL589" s="18" t="s">
        <v>199</v>
      </c>
      <c r="BM589" s="198" t="s">
        <v>1022</v>
      </c>
    </row>
    <row r="590" spans="1:65" s="2" customFormat="1" ht="19.5">
      <c r="A590" s="35"/>
      <c r="B590" s="36"/>
      <c r="C590" s="37"/>
      <c r="D590" s="200" t="s">
        <v>154</v>
      </c>
      <c r="E590" s="37"/>
      <c r="F590" s="201" t="s">
        <v>1703</v>
      </c>
      <c r="G590" s="37"/>
      <c r="H590" s="37"/>
      <c r="I590" s="202"/>
      <c r="J590" s="37"/>
      <c r="K590" s="37"/>
      <c r="L590" s="40"/>
      <c r="M590" s="203"/>
      <c r="N590" s="204"/>
      <c r="O590" s="72"/>
      <c r="P590" s="72"/>
      <c r="Q590" s="72"/>
      <c r="R590" s="72"/>
      <c r="S590" s="72"/>
      <c r="T590" s="73"/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T590" s="18" t="s">
        <v>154</v>
      </c>
      <c r="AU590" s="18" t="s">
        <v>83</v>
      </c>
    </row>
    <row r="591" spans="1:65" s="2" customFormat="1" ht="11.25">
      <c r="A591" s="35"/>
      <c r="B591" s="36"/>
      <c r="C591" s="37"/>
      <c r="D591" s="205" t="s">
        <v>155</v>
      </c>
      <c r="E591" s="37"/>
      <c r="F591" s="206" t="s">
        <v>1704</v>
      </c>
      <c r="G591" s="37"/>
      <c r="H591" s="37"/>
      <c r="I591" s="202"/>
      <c r="J591" s="37"/>
      <c r="K591" s="37"/>
      <c r="L591" s="40"/>
      <c r="M591" s="203"/>
      <c r="N591" s="204"/>
      <c r="O591" s="72"/>
      <c r="P591" s="72"/>
      <c r="Q591" s="72"/>
      <c r="R591" s="72"/>
      <c r="S591" s="72"/>
      <c r="T591" s="73"/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T591" s="18" t="s">
        <v>155</v>
      </c>
      <c r="AU591" s="18" t="s">
        <v>83</v>
      </c>
    </row>
    <row r="592" spans="1:65" s="2" customFormat="1" ht="24.2" customHeight="1">
      <c r="A592" s="35"/>
      <c r="B592" s="36"/>
      <c r="C592" s="187" t="s">
        <v>1023</v>
      </c>
      <c r="D592" s="187" t="s">
        <v>148</v>
      </c>
      <c r="E592" s="188" t="s">
        <v>1705</v>
      </c>
      <c r="F592" s="189" t="s">
        <v>1706</v>
      </c>
      <c r="G592" s="190" t="s">
        <v>170</v>
      </c>
      <c r="H592" s="191">
        <v>159.6</v>
      </c>
      <c r="I592" s="192"/>
      <c r="J592" s="193">
        <f>ROUND(I592*H592,2)</f>
        <v>0</v>
      </c>
      <c r="K592" s="189" t="s">
        <v>152</v>
      </c>
      <c r="L592" s="40"/>
      <c r="M592" s="194" t="s">
        <v>1</v>
      </c>
      <c r="N592" s="195" t="s">
        <v>38</v>
      </c>
      <c r="O592" s="72"/>
      <c r="P592" s="196">
        <f>O592*H592</f>
        <v>0</v>
      </c>
      <c r="Q592" s="196">
        <v>0</v>
      </c>
      <c r="R592" s="196">
        <f>Q592*H592</f>
        <v>0</v>
      </c>
      <c r="S592" s="196">
        <v>0</v>
      </c>
      <c r="T592" s="197">
        <f>S592*H592</f>
        <v>0</v>
      </c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R592" s="198" t="s">
        <v>199</v>
      </c>
      <c r="AT592" s="198" t="s">
        <v>148</v>
      </c>
      <c r="AU592" s="198" t="s">
        <v>83</v>
      </c>
      <c r="AY592" s="18" t="s">
        <v>146</v>
      </c>
      <c r="BE592" s="199">
        <f>IF(N592="základní",J592,0)</f>
        <v>0</v>
      </c>
      <c r="BF592" s="199">
        <f>IF(N592="snížená",J592,0)</f>
        <v>0</v>
      </c>
      <c r="BG592" s="199">
        <f>IF(N592="zákl. přenesená",J592,0)</f>
        <v>0</v>
      </c>
      <c r="BH592" s="199">
        <f>IF(N592="sníž. přenesená",J592,0)</f>
        <v>0</v>
      </c>
      <c r="BI592" s="199">
        <f>IF(N592="nulová",J592,0)</f>
        <v>0</v>
      </c>
      <c r="BJ592" s="18" t="s">
        <v>81</v>
      </c>
      <c r="BK592" s="199">
        <f>ROUND(I592*H592,2)</f>
        <v>0</v>
      </c>
      <c r="BL592" s="18" t="s">
        <v>199</v>
      </c>
      <c r="BM592" s="198" t="s">
        <v>1026</v>
      </c>
    </row>
    <row r="593" spans="1:65" s="2" customFormat="1" ht="19.5">
      <c r="A593" s="35"/>
      <c r="B593" s="36"/>
      <c r="C593" s="37"/>
      <c r="D593" s="200" t="s">
        <v>154</v>
      </c>
      <c r="E593" s="37"/>
      <c r="F593" s="201" t="s">
        <v>1706</v>
      </c>
      <c r="G593" s="37"/>
      <c r="H593" s="37"/>
      <c r="I593" s="202"/>
      <c r="J593" s="37"/>
      <c r="K593" s="37"/>
      <c r="L593" s="40"/>
      <c r="M593" s="203"/>
      <c r="N593" s="204"/>
      <c r="O593" s="72"/>
      <c r="P593" s="72"/>
      <c r="Q593" s="72"/>
      <c r="R593" s="72"/>
      <c r="S593" s="72"/>
      <c r="T593" s="73"/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T593" s="18" t="s">
        <v>154</v>
      </c>
      <c r="AU593" s="18" t="s">
        <v>83</v>
      </c>
    </row>
    <row r="594" spans="1:65" s="2" customFormat="1" ht="11.25">
      <c r="A594" s="35"/>
      <c r="B594" s="36"/>
      <c r="C594" s="37"/>
      <c r="D594" s="205" t="s">
        <v>155</v>
      </c>
      <c r="E594" s="37"/>
      <c r="F594" s="206" t="s">
        <v>1707</v>
      </c>
      <c r="G594" s="37"/>
      <c r="H594" s="37"/>
      <c r="I594" s="202"/>
      <c r="J594" s="37"/>
      <c r="K594" s="37"/>
      <c r="L594" s="40"/>
      <c r="M594" s="203"/>
      <c r="N594" s="204"/>
      <c r="O594" s="72"/>
      <c r="P594" s="72"/>
      <c r="Q594" s="72"/>
      <c r="R594" s="72"/>
      <c r="S594" s="72"/>
      <c r="T594" s="73"/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T594" s="18" t="s">
        <v>155</v>
      </c>
      <c r="AU594" s="18" t="s">
        <v>83</v>
      </c>
    </row>
    <row r="595" spans="1:65" s="2" customFormat="1" ht="24.2" customHeight="1">
      <c r="A595" s="35"/>
      <c r="B595" s="36"/>
      <c r="C595" s="187" t="s">
        <v>772</v>
      </c>
      <c r="D595" s="187" t="s">
        <v>148</v>
      </c>
      <c r="E595" s="188" t="s">
        <v>2032</v>
      </c>
      <c r="F595" s="189" t="s">
        <v>2033</v>
      </c>
      <c r="G595" s="190" t="s">
        <v>261</v>
      </c>
      <c r="H595" s="191">
        <v>1</v>
      </c>
      <c r="I595" s="192"/>
      <c r="J595" s="193">
        <f>ROUND(I595*H595,2)</f>
        <v>0</v>
      </c>
      <c r="K595" s="189" t="s">
        <v>312</v>
      </c>
      <c r="L595" s="40"/>
      <c r="M595" s="194" t="s">
        <v>1</v>
      </c>
      <c r="N595" s="195" t="s">
        <v>38</v>
      </c>
      <c r="O595" s="72"/>
      <c r="P595" s="196">
        <f>O595*H595</f>
        <v>0</v>
      </c>
      <c r="Q595" s="196">
        <v>0</v>
      </c>
      <c r="R595" s="196">
        <f>Q595*H595</f>
        <v>0</v>
      </c>
      <c r="S595" s="196">
        <v>0</v>
      </c>
      <c r="T595" s="197">
        <f>S595*H595</f>
        <v>0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198" t="s">
        <v>199</v>
      </c>
      <c r="AT595" s="198" t="s">
        <v>148</v>
      </c>
      <c r="AU595" s="198" t="s">
        <v>83</v>
      </c>
      <c r="AY595" s="18" t="s">
        <v>146</v>
      </c>
      <c r="BE595" s="199">
        <f>IF(N595="základní",J595,0)</f>
        <v>0</v>
      </c>
      <c r="BF595" s="199">
        <f>IF(N595="snížená",J595,0)</f>
        <v>0</v>
      </c>
      <c r="BG595" s="199">
        <f>IF(N595="zákl. přenesená",J595,0)</f>
        <v>0</v>
      </c>
      <c r="BH595" s="199">
        <f>IF(N595="sníž. přenesená",J595,0)</f>
        <v>0</v>
      </c>
      <c r="BI595" s="199">
        <f>IF(N595="nulová",J595,0)</f>
        <v>0</v>
      </c>
      <c r="BJ595" s="18" t="s">
        <v>81</v>
      </c>
      <c r="BK595" s="199">
        <f>ROUND(I595*H595,2)</f>
        <v>0</v>
      </c>
      <c r="BL595" s="18" t="s">
        <v>199</v>
      </c>
      <c r="BM595" s="198" t="s">
        <v>1029</v>
      </c>
    </row>
    <row r="596" spans="1:65" s="2" customFormat="1" ht="19.5">
      <c r="A596" s="35"/>
      <c r="B596" s="36"/>
      <c r="C596" s="37"/>
      <c r="D596" s="200" t="s">
        <v>154</v>
      </c>
      <c r="E596" s="37"/>
      <c r="F596" s="201" t="s">
        <v>2033</v>
      </c>
      <c r="G596" s="37"/>
      <c r="H596" s="37"/>
      <c r="I596" s="202"/>
      <c r="J596" s="37"/>
      <c r="K596" s="37"/>
      <c r="L596" s="40"/>
      <c r="M596" s="203"/>
      <c r="N596" s="204"/>
      <c r="O596" s="72"/>
      <c r="P596" s="72"/>
      <c r="Q596" s="72"/>
      <c r="R596" s="72"/>
      <c r="S596" s="72"/>
      <c r="T596" s="73"/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T596" s="18" t="s">
        <v>154</v>
      </c>
      <c r="AU596" s="18" t="s">
        <v>83</v>
      </c>
    </row>
    <row r="597" spans="1:65" s="2" customFormat="1" ht="24.2" customHeight="1">
      <c r="A597" s="35"/>
      <c r="B597" s="36"/>
      <c r="C597" s="187" t="s">
        <v>1030</v>
      </c>
      <c r="D597" s="187" t="s">
        <v>148</v>
      </c>
      <c r="E597" s="188" t="s">
        <v>1708</v>
      </c>
      <c r="F597" s="189" t="s">
        <v>1709</v>
      </c>
      <c r="G597" s="190" t="s">
        <v>170</v>
      </c>
      <c r="H597" s="191">
        <v>159.6</v>
      </c>
      <c r="I597" s="192"/>
      <c r="J597" s="193">
        <f>ROUND(I597*H597,2)</f>
        <v>0</v>
      </c>
      <c r="K597" s="189" t="s">
        <v>152</v>
      </c>
      <c r="L597" s="40"/>
      <c r="M597" s="194" t="s">
        <v>1</v>
      </c>
      <c r="N597" s="195" t="s">
        <v>38</v>
      </c>
      <c r="O597" s="72"/>
      <c r="P597" s="196">
        <f>O597*H597</f>
        <v>0</v>
      </c>
      <c r="Q597" s="196">
        <v>0</v>
      </c>
      <c r="R597" s="196">
        <f>Q597*H597</f>
        <v>0</v>
      </c>
      <c r="S597" s="196">
        <v>0</v>
      </c>
      <c r="T597" s="197">
        <f>S597*H597</f>
        <v>0</v>
      </c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R597" s="198" t="s">
        <v>199</v>
      </c>
      <c r="AT597" s="198" t="s">
        <v>148</v>
      </c>
      <c r="AU597" s="198" t="s">
        <v>83</v>
      </c>
      <c r="AY597" s="18" t="s">
        <v>146</v>
      </c>
      <c r="BE597" s="199">
        <f>IF(N597="základní",J597,0)</f>
        <v>0</v>
      </c>
      <c r="BF597" s="199">
        <f>IF(N597="snížená",J597,0)</f>
        <v>0</v>
      </c>
      <c r="BG597" s="199">
        <f>IF(N597="zákl. přenesená",J597,0)</f>
        <v>0</v>
      </c>
      <c r="BH597" s="199">
        <f>IF(N597="sníž. přenesená",J597,0)</f>
        <v>0</v>
      </c>
      <c r="BI597" s="199">
        <f>IF(N597="nulová",J597,0)</f>
        <v>0</v>
      </c>
      <c r="BJ597" s="18" t="s">
        <v>81</v>
      </c>
      <c r="BK597" s="199">
        <f>ROUND(I597*H597,2)</f>
        <v>0</v>
      </c>
      <c r="BL597" s="18" t="s">
        <v>199</v>
      </c>
      <c r="BM597" s="198" t="s">
        <v>1033</v>
      </c>
    </row>
    <row r="598" spans="1:65" s="2" customFormat="1" ht="11.25">
      <c r="A598" s="35"/>
      <c r="B598" s="36"/>
      <c r="C598" s="37"/>
      <c r="D598" s="200" t="s">
        <v>154</v>
      </c>
      <c r="E598" s="37"/>
      <c r="F598" s="201" t="s">
        <v>1709</v>
      </c>
      <c r="G598" s="37"/>
      <c r="H598" s="37"/>
      <c r="I598" s="202"/>
      <c r="J598" s="37"/>
      <c r="K598" s="37"/>
      <c r="L598" s="40"/>
      <c r="M598" s="203"/>
      <c r="N598" s="204"/>
      <c r="O598" s="72"/>
      <c r="P598" s="72"/>
      <c r="Q598" s="72"/>
      <c r="R598" s="72"/>
      <c r="S598" s="72"/>
      <c r="T598" s="73"/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T598" s="18" t="s">
        <v>154</v>
      </c>
      <c r="AU598" s="18" t="s">
        <v>83</v>
      </c>
    </row>
    <row r="599" spans="1:65" s="2" customFormat="1" ht="11.25">
      <c r="A599" s="35"/>
      <c r="B599" s="36"/>
      <c r="C599" s="37"/>
      <c r="D599" s="205" t="s">
        <v>155</v>
      </c>
      <c r="E599" s="37"/>
      <c r="F599" s="206" t="s">
        <v>1710</v>
      </c>
      <c r="G599" s="37"/>
      <c r="H599" s="37"/>
      <c r="I599" s="202"/>
      <c r="J599" s="37"/>
      <c r="K599" s="37"/>
      <c r="L599" s="40"/>
      <c r="M599" s="203"/>
      <c r="N599" s="204"/>
      <c r="O599" s="72"/>
      <c r="P599" s="72"/>
      <c r="Q599" s="72"/>
      <c r="R599" s="72"/>
      <c r="S599" s="72"/>
      <c r="T599" s="73"/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T599" s="18" t="s">
        <v>155</v>
      </c>
      <c r="AU599" s="18" t="s">
        <v>83</v>
      </c>
    </row>
    <row r="600" spans="1:65" s="2" customFormat="1" ht="24.2" customHeight="1">
      <c r="A600" s="35"/>
      <c r="B600" s="36"/>
      <c r="C600" s="187" t="s">
        <v>776</v>
      </c>
      <c r="D600" s="187" t="s">
        <v>148</v>
      </c>
      <c r="E600" s="188" t="s">
        <v>1711</v>
      </c>
      <c r="F600" s="189" t="s">
        <v>1712</v>
      </c>
      <c r="G600" s="190" t="s">
        <v>170</v>
      </c>
      <c r="H600" s="191">
        <v>159.6</v>
      </c>
      <c r="I600" s="192"/>
      <c r="J600" s="193">
        <f>ROUND(I600*H600,2)</f>
        <v>0</v>
      </c>
      <c r="K600" s="189" t="s">
        <v>152</v>
      </c>
      <c r="L600" s="40"/>
      <c r="M600" s="194" t="s">
        <v>1</v>
      </c>
      <c r="N600" s="195" t="s">
        <v>38</v>
      </c>
      <c r="O600" s="72"/>
      <c r="P600" s="196">
        <f>O600*H600</f>
        <v>0</v>
      </c>
      <c r="Q600" s="196">
        <v>0</v>
      </c>
      <c r="R600" s="196">
        <f>Q600*H600</f>
        <v>0</v>
      </c>
      <c r="S600" s="196">
        <v>0</v>
      </c>
      <c r="T600" s="197">
        <f>S600*H600</f>
        <v>0</v>
      </c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R600" s="198" t="s">
        <v>199</v>
      </c>
      <c r="AT600" s="198" t="s">
        <v>148</v>
      </c>
      <c r="AU600" s="198" t="s">
        <v>83</v>
      </c>
      <c r="AY600" s="18" t="s">
        <v>146</v>
      </c>
      <c r="BE600" s="199">
        <f>IF(N600="základní",J600,0)</f>
        <v>0</v>
      </c>
      <c r="BF600" s="199">
        <f>IF(N600="snížená",J600,0)</f>
        <v>0</v>
      </c>
      <c r="BG600" s="199">
        <f>IF(N600="zákl. přenesená",J600,0)</f>
        <v>0</v>
      </c>
      <c r="BH600" s="199">
        <f>IF(N600="sníž. přenesená",J600,0)</f>
        <v>0</v>
      </c>
      <c r="BI600" s="199">
        <f>IF(N600="nulová",J600,0)</f>
        <v>0</v>
      </c>
      <c r="BJ600" s="18" t="s">
        <v>81</v>
      </c>
      <c r="BK600" s="199">
        <f>ROUND(I600*H600,2)</f>
        <v>0</v>
      </c>
      <c r="BL600" s="18" t="s">
        <v>199</v>
      </c>
      <c r="BM600" s="198" t="s">
        <v>1036</v>
      </c>
    </row>
    <row r="601" spans="1:65" s="2" customFormat="1" ht="11.25">
      <c r="A601" s="35"/>
      <c r="B601" s="36"/>
      <c r="C601" s="37"/>
      <c r="D601" s="200" t="s">
        <v>154</v>
      </c>
      <c r="E601" s="37"/>
      <c r="F601" s="201" t="s">
        <v>1712</v>
      </c>
      <c r="G601" s="37"/>
      <c r="H601" s="37"/>
      <c r="I601" s="202"/>
      <c r="J601" s="37"/>
      <c r="K601" s="37"/>
      <c r="L601" s="40"/>
      <c r="M601" s="203"/>
      <c r="N601" s="204"/>
      <c r="O601" s="72"/>
      <c r="P601" s="72"/>
      <c r="Q601" s="72"/>
      <c r="R601" s="72"/>
      <c r="S601" s="72"/>
      <c r="T601" s="73"/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T601" s="18" t="s">
        <v>154</v>
      </c>
      <c r="AU601" s="18" t="s">
        <v>83</v>
      </c>
    </row>
    <row r="602" spans="1:65" s="2" customFormat="1" ht="11.25">
      <c r="A602" s="35"/>
      <c r="B602" s="36"/>
      <c r="C602" s="37"/>
      <c r="D602" s="205" t="s">
        <v>155</v>
      </c>
      <c r="E602" s="37"/>
      <c r="F602" s="206" t="s">
        <v>1713</v>
      </c>
      <c r="G602" s="37"/>
      <c r="H602" s="37"/>
      <c r="I602" s="202"/>
      <c r="J602" s="37"/>
      <c r="K602" s="37"/>
      <c r="L602" s="40"/>
      <c r="M602" s="203"/>
      <c r="N602" s="204"/>
      <c r="O602" s="72"/>
      <c r="P602" s="72"/>
      <c r="Q602" s="72"/>
      <c r="R602" s="72"/>
      <c r="S602" s="72"/>
      <c r="T602" s="73"/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T602" s="18" t="s">
        <v>155</v>
      </c>
      <c r="AU602" s="18" t="s">
        <v>83</v>
      </c>
    </row>
    <row r="603" spans="1:65" s="13" customFormat="1" ht="11.25">
      <c r="B603" s="207"/>
      <c r="C603" s="208"/>
      <c r="D603" s="200" t="s">
        <v>157</v>
      </c>
      <c r="E603" s="209" t="s">
        <v>1</v>
      </c>
      <c r="F603" s="210" t="s">
        <v>2034</v>
      </c>
      <c r="G603" s="208"/>
      <c r="H603" s="209" t="s">
        <v>1</v>
      </c>
      <c r="I603" s="211"/>
      <c r="J603" s="208"/>
      <c r="K603" s="208"/>
      <c r="L603" s="212"/>
      <c r="M603" s="213"/>
      <c r="N603" s="214"/>
      <c r="O603" s="214"/>
      <c r="P603" s="214"/>
      <c r="Q603" s="214"/>
      <c r="R603" s="214"/>
      <c r="S603" s="214"/>
      <c r="T603" s="215"/>
      <c r="AT603" s="216" t="s">
        <v>157</v>
      </c>
      <c r="AU603" s="216" t="s">
        <v>83</v>
      </c>
      <c r="AV603" s="13" t="s">
        <v>81</v>
      </c>
      <c r="AW603" s="13" t="s">
        <v>30</v>
      </c>
      <c r="AX603" s="13" t="s">
        <v>73</v>
      </c>
      <c r="AY603" s="216" t="s">
        <v>146</v>
      </c>
    </row>
    <row r="604" spans="1:65" s="14" customFormat="1" ht="11.25">
      <c r="B604" s="217"/>
      <c r="C604" s="218"/>
      <c r="D604" s="200" t="s">
        <v>157</v>
      </c>
      <c r="E604" s="219" t="s">
        <v>1</v>
      </c>
      <c r="F604" s="220" t="s">
        <v>2035</v>
      </c>
      <c r="G604" s="218"/>
      <c r="H604" s="221">
        <v>159.6</v>
      </c>
      <c r="I604" s="222"/>
      <c r="J604" s="218"/>
      <c r="K604" s="218"/>
      <c r="L604" s="223"/>
      <c r="M604" s="224"/>
      <c r="N604" s="225"/>
      <c r="O604" s="225"/>
      <c r="P604" s="225"/>
      <c r="Q604" s="225"/>
      <c r="R604" s="225"/>
      <c r="S604" s="225"/>
      <c r="T604" s="226"/>
      <c r="AT604" s="227" t="s">
        <v>157</v>
      </c>
      <c r="AU604" s="227" t="s">
        <v>83</v>
      </c>
      <c r="AV604" s="14" t="s">
        <v>83</v>
      </c>
      <c r="AW604" s="14" t="s">
        <v>30</v>
      </c>
      <c r="AX604" s="14" t="s">
        <v>73</v>
      </c>
      <c r="AY604" s="227" t="s">
        <v>146</v>
      </c>
    </row>
    <row r="605" spans="1:65" s="15" customFormat="1" ht="11.25">
      <c r="B605" s="228"/>
      <c r="C605" s="229"/>
      <c r="D605" s="200" t="s">
        <v>157</v>
      </c>
      <c r="E605" s="230" t="s">
        <v>1</v>
      </c>
      <c r="F605" s="231" t="s">
        <v>160</v>
      </c>
      <c r="G605" s="229"/>
      <c r="H605" s="232">
        <v>159.6</v>
      </c>
      <c r="I605" s="233"/>
      <c r="J605" s="229"/>
      <c r="K605" s="229"/>
      <c r="L605" s="234"/>
      <c r="M605" s="235"/>
      <c r="N605" s="236"/>
      <c r="O605" s="236"/>
      <c r="P605" s="236"/>
      <c r="Q605" s="236"/>
      <c r="R605" s="236"/>
      <c r="S605" s="236"/>
      <c r="T605" s="237"/>
      <c r="AT605" s="238" t="s">
        <v>157</v>
      </c>
      <c r="AU605" s="238" t="s">
        <v>83</v>
      </c>
      <c r="AV605" s="15" t="s">
        <v>153</v>
      </c>
      <c r="AW605" s="15" t="s">
        <v>30</v>
      </c>
      <c r="AX605" s="15" t="s">
        <v>81</v>
      </c>
      <c r="AY605" s="238" t="s">
        <v>146</v>
      </c>
    </row>
    <row r="606" spans="1:65" s="2" customFormat="1" ht="24.2" customHeight="1">
      <c r="A606" s="35"/>
      <c r="B606" s="36"/>
      <c r="C606" s="187" t="s">
        <v>1037</v>
      </c>
      <c r="D606" s="187" t="s">
        <v>148</v>
      </c>
      <c r="E606" s="188" t="s">
        <v>1714</v>
      </c>
      <c r="F606" s="189" t="s">
        <v>1715</v>
      </c>
      <c r="G606" s="190" t="s">
        <v>170</v>
      </c>
      <c r="H606" s="191">
        <v>159.6</v>
      </c>
      <c r="I606" s="192"/>
      <c r="J606" s="193">
        <f>ROUND(I606*H606,2)</f>
        <v>0</v>
      </c>
      <c r="K606" s="189" t="s">
        <v>152</v>
      </c>
      <c r="L606" s="40"/>
      <c r="M606" s="194" t="s">
        <v>1</v>
      </c>
      <c r="N606" s="195" t="s">
        <v>38</v>
      </c>
      <c r="O606" s="72"/>
      <c r="P606" s="196">
        <f>O606*H606</f>
        <v>0</v>
      </c>
      <c r="Q606" s="196">
        <v>0</v>
      </c>
      <c r="R606" s="196">
        <f>Q606*H606</f>
        <v>0</v>
      </c>
      <c r="S606" s="196">
        <v>0</v>
      </c>
      <c r="T606" s="197">
        <f>S606*H606</f>
        <v>0</v>
      </c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R606" s="198" t="s">
        <v>199</v>
      </c>
      <c r="AT606" s="198" t="s">
        <v>148</v>
      </c>
      <c r="AU606" s="198" t="s">
        <v>83</v>
      </c>
      <c r="AY606" s="18" t="s">
        <v>146</v>
      </c>
      <c r="BE606" s="199">
        <f>IF(N606="základní",J606,0)</f>
        <v>0</v>
      </c>
      <c r="BF606" s="199">
        <f>IF(N606="snížená",J606,0)</f>
        <v>0</v>
      </c>
      <c r="BG606" s="199">
        <f>IF(N606="zákl. přenesená",J606,0)</f>
        <v>0</v>
      </c>
      <c r="BH606" s="199">
        <f>IF(N606="sníž. přenesená",J606,0)</f>
        <v>0</v>
      </c>
      <c r="BI606" s="199">
        <f>IF(N606="nulová",J606,0)</f>
        <v>0</v>
      </c>
      <c r="BJ606" s="18" t="s">
        <v>81</v>
      </c>
      <c r="BK606" s="199">
        <f>ROUND(I606*H606,2)</f>
        <v>0</v>
      </c>
      <c r="BL606" s="18" t="s">
        <v>199</v>
      </c>
      <c r="BM606" s="198" t="s">
        <v>1040</v>
      </c>
    </row>
    <row r="607" spans="1:65" s="2" customFormat="1" ht="19.5">
      <c r="A607" s="35"/>
      <c r="B607" s="36"/>
      <c r="C607" s="37"/>
      <c r="D607" s="200" t="s">
        <v>154</v>
      </c>
      <c r="E607" s="37"/>
      <c r="F607" s="201" t="s">
        <v>1715</v>
      </c>
      <c r="G607" s="37"/>
      <c r="H607" s="37"/>
      <c r="I607" s="202"/>
      <c r="J607" s="37"/>
      <c r="K607" s="37"/>
      <c r="L607" s="40"/>
      <c r="M607" s="203"/>
      <c r="N607" s="204"/>
      <c r="O607" s="72"/>
      <c r="P607" s="72"/>
      <c r="Q607" s="72"/>
      <c r="R607" s="72"/>
      <c r="S607" s="72"/>
      <c r="T607" s="73"/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T607" s="18" t="s">
        <v>154</v>
      </c>
      <c r="AU607" s="18" t="s">
        <v>83</v>
      </c>
    </row>
    <row r="608" spans="1:65" s="2" customFormat="1" ht="11.25">
      <c r="A608" s="35"/>
      <c r="B608" s="36"/>
      <c r="C608" s="37"/>
      <c r="D608" s="205" t="s">
        <v>155</v>
      </c>
      <c r="E608" s="37"/>
      <c r="F608" s="206" t="s">
        <v>1716</v>
      </c>
      <c r="G608" s="37"/>
      <c r="H608" s="37"/>
      <c r="I608" s="202"/>
      <c r="J608" s="37"/>
      <c r="K608" s="37"/>
      <c r="L608" s="40"/>
      <c r="M608" s="203"/>
      <c r="N608" s="204"/>
      <c r="O608" s="72"/>
      <c r="P608" s="72"/>
      <c r="Q608" s="72"/>
      <c r="R608" s="72"/>
      <c r="S608" s="72"/>
      <c r="T608" s="73"/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T608" s="18" t="s">
        <v>155</v>
      </c>
      <c r="AU608" s="18" t="s">
        <v>83</v>
      </c>
    </row>
    <row r="609" spans="1:65" s="2" customFormat="1" ht="24.2" customHeight="1">
      <c r="A609" s="35"/>
      <c r="B609" s="36"/>
      <c r="C609" s="187" t="s">
        <v>783</v>
      </c>
      <c r="D609" s="187" t="s">
        <v>148</v>
      </c>
      <c r="E609" s="188" t="s">
        <v>1717</v>
      </c>
      <c r="F609" s="189" t="s">
        <v>1718</v>
      </c>
      <c r="G609" s="190" t="s">
        <v>170</v>
      </c>
      <c r="H609" s="191">
        <v>12.336</v>
      </c>
      <c r="I609" s="192"/>
      <c r="J609" s="193">
        <f>ROUND(I609*H609,2)</f>
        <v>0</v>
      </c>
      <c r="K609" s="189" t="s">
        <v>152</v>
      </c>
      <c r="L609" s="40"/>
      <c r="M609" s="194" t="s">
        <v>1</v>
      </c>
      <c r="N609" s="195" t="s">
        <v>38</v>
      </c>
      <c r="O609" s="72"/>
      <c r="P609" s="196">
        <f>O609*H609</f>
        <v>0</v>
      </c>
      <c r="Q609" s="196">
        <v>0</v>
      </c>
      <c r="R609" s="196">
        <f>Q609*H609</f>
        <v>0</v>
      </c>
      <c r="S609" s="196">
        <v>0</v>
      </c>
      <c r="T609" s="197">
        <f>S609*H609</f>
        <v>0</v>
      </c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R609" s="198" t="s">
        <v>199</v>
      </c>
      <c r="AT609" s="198" t="s">
        <v>148</v>
      </c>
      <c r="AU609" s="198" t="s">
        <v>83</v>
      </c>
      <c r="AY609" s="18" t="s">
        <v>146</v>
      </c>
      <c r="BE609" s="199">
        <f>IF(N609="základní",J609,0)</f>
        <v>0</v>
      </c>
      <c r="BF609" s="199">
        <f>IF(N609="snížená",J609,0)</f>
        <v>0</v>
      </c>
      <c r="BG609" s="199">
        <f>IF(N609="zákl. přenesená",J609,0)</f>
        <v>0</v>
      </c>
      <c r="BH609" s="199">
        <f>IF(N609="sníž. přenesená",J609,0)</f>
        <v>0</v>
      </c>
      <c r="BI609" s="199">
        <f>IF(N609="nulová",J609,0)</f>
        <v>0</v>
      </c>
      <c r="BJ609" s="18" t="s">
        <v>81</v>
      </c>
      <c r="BK609" s="199">
        <f>ROUND(I609*H609,2)</f>
        <v>0</v>
      </c>
      <c r="BL609" s="18" t="s">
        <v>199</v>
      </c>
      <c r="BM609" s="198" t="s">
        <v>1043</v>
      </c>
    </row>
    <row r="610" spans="1:65" s="2" customFormat="1" ht="19.5">
      <c r="A610" s="35"/>
      <c r="B610" s="36"/>
      <c r="C610" s="37"/>
      <c r="D610" s="200" t="s">
        <v>154</v>
      </c>
      <c r="E610" s="37"/>
      <c r="F610" s="201" t="s">
        <v>1718</v>
      </c>
      <c r="G610" s="37"/>
      <c r="H610" s="37"/>
      <c r="I610" s="202"/>
      <c r="J610" s="37"/>
      <c r="K610" s="37"/>
      <c r="L610" s="40"/>
      <c r="M610" s="203"/>
      <c r="N610" s="204"/>
      <c r="O610" s="72"/>
      <c r="P610" s="72"/>
      <c r="Q610" s="72"/>
      <c r="R610" s="72"/>
      <c r="S610" s="72"/>
      <c r="T610" s="73"/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T610" s="18" t="s">
        <v>154</v>
      </c>
      <c r="AU610" s="18" t="s">
        <v>83</v>
      </c>
    </row>
    <row r="611" spans="1:65" s="2" customFormat="1" ht="11.25">
      <c r="A611" s="35"/>
      <c r="B611" s="36"/>
      <c r="C611" s="37"/>
      <c r="D611" s="205" t="s">
        <v>155</v>
      </c>
      <c r="E611" s="37"/>
      <c r="F611" s="206" t="s">
        <v>1719</v>
      </c>
      <c r="G611" s="37"/>
      <c r="H611" s="37"/>
      <c r="I611" s="202"/>
      <c r="J611" s="37"/>
      <c r="K611" s="37"/>
      <c r="L611" s="40"/>
      <c r="M611" s="203"/>
      <c r="N611" s="204"/>
      <c r="O611" s="72"/>
      <c r="P611" s="72"/>
      <c r="Q611" s="72"/>
      <c r="R611" s="72"/>
      <c r="S611" s="72"/>
      <c r="T611" s="73"/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T611" s="18" t="s">
        <v>155</v>
      </c>
      <c r="AU611" s="18" t="s">
        <v>83</v>
      </c>
    </row>
    <row r="612" spans="1:65" s="13" customFormat="1" ht="11.25">
      <c r="B612" s="207"/>
      <c r="C612" s="208"/>
      <c r="D612" s="200" t="s">
        <v>157</v>
      </c>
      <c r="E612" s="209" t="s">
        <v>1</v>
      </c>
      <c r="F612" s="210" t="s">
        <v>2036</v>
      </c>
      <c r="G612" s="208"/>
      <c r="H612" s="209" t="s">
        <v>1</v>
      </c>
      <c r="I612" s="211"/>
      <c r="J612" s="208"/>
      <c r="K612" s="208"/>
      <c r="L612" s="212"/>
      <c r="M612" s="213"/>
      <c r="N612" s="214"/>
      <c r="O612" s="214"/>
      <c r="P612" s="214"/>
      <c r="Q612" s="214"/>
      <c r="R612" s="214"/>
      <c r="S612" s="214"/>
      <c r="T612" s="215"/>
      <c r="AT612" s="216" t="s">
        <v>157</v>
      </c>
      <c r="AU612" s="216" t="s">
        <v>83</v>
      </c>
      <c r="AV612" s="13" t="s">
        <v>81</v>
      </c>
      <c r="AW612" s="13" t="s">
        <v>30</v>
      </c>
      <c r="AX612" s="13" t="s">
        <v>73</v>
      </c>
      <c r="AY612" s="216" t="s">
        <v>146</v>
      </c>
    </row>
    <row r="613" spans="1:65" s="14" customFormat="1" ht="11.25">
      <c r="B613" s="217"/>
      <c r="C613" s="218"/>
      <c r="D613" s="200" t="s">
        <v>157</v>
      </c>
      <c r="E613" s="219" t="s">
        <v>1</v>
      </c>
      <c r="F613" s="220" t="s">
        <v>2037</v>
      </c>
      <c r="G613" s="218"/>
      <c r="H613" s="221">
        <v>7.5359999999999996</v>
      </c>
      <c r="I613" s="222"/>
      <c r="J613" s="218"/>
      <c r="K613" s="218"/>
      <c r="L613" s="223"/>
      <c r="M613" s="224"/>
      <c r="N613" s="225"/>
      <c r="O613" s="225"/>
      <c r="P613" s="225"/>
      <c r="Q613" s="225"/>
      <c r="R613" s="225"/>
      <c r="S613" s="225"/>
      <c r="T613" s="226"/>
      <c r="AT613" s="227" t="s">
        <v>157</v>
      </c>
      <c r="AU613" s="227" t="s">
        <v>83</v>
      </c>
      <c r="AV613" s="14" t="s">
        <v>83</v>
      </c>
      <c r="AW613" s="14" t="s">
        <v>30</v>
      </c>
      <c r="AX613" s="14" t="s">
        <v>73</v>
      </c>
      <c r="AY613" s="227" t="s">
        <v>146</v>
      </c>
    </row>
    <row r="614" spans="1:65" s="13" customFormat="1" ht="11.25">
      <c r="B614" s="207"/>
      <c r="C614" s="208"/>
      <c r="D614" s="200" t="s">
        <v>157</v>
      </c>
      <c r="E614" s="209" t="s">
        <v>1</v>
      </c>
      <c r="F614" s="210" t="s">
        <v>2038</v>
      </c>
      <c r="G614" s="208"/>
      <c r="H614" s="209" t="s">
        <v>1</v>
      </c>
      <c r="I614" s="211"/>
      <c r="J614" s="208"/>
      <c r="K614" s="208"/>
      <c r="L614" s="212"/>
      <c r="M614" s="213"/>
      <c r="N614" s="214"/>
      <c r="O614" s="214"/>
      <c r="P614" s="214"/>
      <c r="Q614" s="214"/>
      <c r="R614" s="214"/>
      <c r="S614" s="214"/>
      <c r="T614" s="215"/>
      <c r="AT614" s="216" t="s">
        <v>157</v>
      </c>
      <c r="AU614" s="216" t="s">
        <v>83</v>
      </c>
      <c r="AV614" s="13" t="s">
        <v>81</v>
      </c>
      <c r="AW614" s="13" t="s">
        <v>30</v>
      </c>
      <c r="AX614" s="13" t="s">
        <v>73</v>
      </c>
      <c r="AY614" s="216" t="s">
        <v>146</v>
      </c>
    </row>
    <row r="615" spans="1:65" s="14" customFormat="1" ht="11.25">
      <c r="B615" s="217"/>
      <c r="C615" s="218"/>
      <c r="D615" s="200" t="s">
        <v>157</v>
      </c>
      <c r="E615" s="219" t="s">
        <v>1</v>
      </c>
      <c r="F615" s="220" t="s">
        <v>2039</v>
      </c>
      <c r="G615" s="218"/>
      <c r="H615" s="221">
        <v>4.8</v>
      </c>
      <c r="I615" s="222"/>
      <c r="J615" s="218"/>
      <c r="K615" s="218"/>
      <c r="L615" s="223"/>
      <c r="M615" s="224"/>
      <c r="N615" s="225"/>
      <c r="O615" s="225"/>
      <c r="P615" s="225"/>
      <c r="Q615" s="225"/>
      <c r="R615" s="225"/>
      <c r="S615" s="225"/>
      <c r="T615" s="226"/>
      <c r="AT615" s="227" t="s">
        <v>157</v>
      </c>
      <c r="AU615" s="227" t="s">
        <v>83</v>
      </c>
      <c r="AV615" s="14" t="s">
        <v>83</v>
      </c>
      <c r="AW615" s="14" t="s">
        <v>30</v>
      </c>
      <c r="AX615" s="14" t="s">
        <v>73</v>
      </c>
      <c r="AY615" s="227" t="s">
        <v>146</v>
      </c>
    </row>
    <row r="616" spans="1:65" s="15" customFormat="1" ht="11.25">
      <c r="B616" s="228"/>
      <c r="C616" s="229"/>
      <c r="D616" s="200" t="s">
        <v>157</v>
      </c>
      <c r="E616" s="230" t="s">
        <v>1</v>
      </c>
      <c r="F616" s="231" t="s">
        <v>160</v>
      </c>
      <c r="G616" s="229"/>
      <c r="H616" s="232">
        <v>12.335999999999999</v>
      </c>
      <c r="I616" s="233"/>
      <c r="J616" s="229"/>
      <c r="K616" s="229"/>
      <c r="L616" s="234"/>
      <c r="M616" s="235"/>
      <c r="N616" s="236"/>
      <c r="O616" s="236"/>
      <c r="P616" s="236"/>
      <c r="Q616" s="236"/>
      <c r="R616" s="236"/>
      <c r="S616" s="236"/>
      <c r="T616" s="237"/>
      <c r="AT616" s="238" t="s">
        <v>157</v>
      </c>
      <c r="AU616" s="238" t="s">
        <v>83</v>
      </c>
      <c r="AV616" s="15" t="s">
        <v>153</v>
      </c>
      <c r="AW616" s="15" t="s">
        <v>30</v>
      </c>
      <c r="AX616" s="15" t="s">
        <v>81</v>
      </c>
      <c r="AY616" s="238" t="s">
        <v>146</v>
      </c>
    </row>
    <row r="617" spans="1:65" s="2" customFormat="1" ht="16.5" customHeight="1">
      <c r="A617" s="35"/>
      <c r="B617" s="36"/>
      <c r="C617" s="187" t="s">
        <v>1044</v>
      </c>
      <c r="D617" s="187" t="s">
        <v>148</v>
      </c>
      <c r="E617" s="188" t="s">
        <v>1631</v>
      </c>
      <c r="F617" s="189" t="s">
        <v>1632</v>
      </c>
      <c r="G617" s="190" t="s">
        <v>170</v>
      </c>
      <c r="H617" s="191">
        <v>12.336</v>
      </c>
      <c r="I617" s="192"/>
      <c r="J617" s="193">
        <f>ROUND(I617*H617,2)</f>
        <v>0</v>
      </c>
      <c r="K617" s="189" t="s">
        <v>152</v>
      </c>
      <c r="L617" s="40"/>
      <c r="M617" s="194" t="s">
        <v>1</v>
      </c>
      <c r="N617" s="195" t="s">
        <v>38</v>
      </c>
      <c r="O617" s="72"/>
      <c r="P617" s="196">
        <f>O617*H617</f>
        <v>0</v>
      </c>
      <c r="Q617" s="196">
        <v>0</v>
      </c>
      <c r="R617" s="196">
        <f>Q617*H617</f>
        <v>0</v>
      </c>
      <c r="S617" s="196">
        <v>0</v>
      </c>
      <c r="T617" s="197">
        <f>S617*H617</f>
        <v>0</v>
      </c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R617" s="198" t="s">
        <v>199</v>
      </c>
      <c r="AT617" s="198" t="s">
        <v>148</v>
      </c>
      <c r="AU617" s="198" t="s">
        <v>83</v>
      </c>
      <c r="AY617" s="18" t="s">
        <v>146</v>
      </c>
      <c r="BE617" s="199">
        <f>IF(N617="základní",J617,0)</f>
        <v>0</v>
      </c>
      <c r="BF617" s="199">
        <f>IF(N617="snížená",J617,0)</f>
        <v>0</v>
      </c>
      <c r="BG617" s="199">
        <f>IF(N617="zákl. přenesená",J617,0)</f>
        <v>0</v>
      </c>
      <c r="BH617" s="199">
        <f>IF(N617="sníž. přenesená",J617,0)</f>
        <v>0</v>
      </c>
      <c r="BI617" s="199">
        <f>IF(N617="nulová",J617,0)</f>
        <v>0</v>
      </c>
      <c r="BJ617" s="18" t="s">
        <v>81</v>
      </c>
      <c r="BK617" s="199">
        <f>ROUND(I617*H617,2)</f>
        <v>0</v>
      </c>
      <c r="BL617" s="18" t="s">
        <v>199</v>
      </c>
      <c r="BM617" s="198" t="s">
        <v>1047</v>
      </c>
    </row>
    <row r="618" spans="1:65" s="2" customFormat="1" ht="11.25">
      <c r="A618" s="35"/>
      <c r="B618" s="36"/>
      <c r="C618" s="37"/>
      <c r="D618" s="200" t="s">
        <v>154</v>
      </c>
      <c r="E618" s="37"/>
      <c r="F618" s="201" t="s">
        <v>1632</v>
      </c>
      <c r="G618" s="37"/>
      <c r="H618" s="37"/>
      <c r="I618" s="202"/>
      <c r="J618" s="37"/>
      <c r="K618" s="37"/>
      <c r="L618" s="40"/>
      <c r="M618" s="203"/>
      <c r="N618" s="204"/>
      <c r="O618" s="72"/>
      <c r="P618" s="72"/>
      <c r="Q618" s="72"/>
      <c r="R618" s="72"/>
      <c r="S618" s="72"/>
      <c r="T618" s="73"/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T618" s="18" t="s">
        <v>154</v>
      </c>
      <c r="AU618" s="18" t="s">
        <v>83</v>
      </c>
    </row>
    <row r="619" spans="1:65" s="2" customFormat="1" ht="11.25">
      <c r="A619" s="35"/>
      <c r="B619" s="36"/>
      <c r="C619" s="37"/>
      <c r="D619" s="205" t="s">
        <v>155</v>
      </c>
      <c r="E619" s="37"/>
      <c r="F619" s="206" t="s">
        <v>1634</v>
      </c>
      <c r="G619" s="37"/>
      <c r="H619" s="37"/>
      <c r="I619" s="202"/>
      <c r="J619" s="37"/>
      <c r="K619" s="37"/>
      <c r="L619" s="40"/>
      <c r="M619" s="203"/>
      <c r="N619" s="204"/>
      <c r="O619" s="72"/>
      <c r="P619" s="72"/>
      <c r="Q619" s="72"/>
      <c r="R619" s="72"/>
      <c r="S619" s="72"/>
      <c r="T619" s="73"/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T619" s="18" t="s">
        <v>155</v>
      </c>
      <c r="AU619" s="18" t="s">
        <v>83</v>
      </c>
    </row>
    <row r="620" spans="1:65" s="2" customFormat="1" ht="24.2" customHeight="1">
      <c r="A620" s="35"/>
      <c r="B620" s="36"/>
      <c r="C620" s="187" t="s">
        <v>789</v>
      </c>
      <c r="D620" s="187" t="s">
        <v>148</v>
      </c>
      <c r="E620" s="188" t="s">
        <v>2040</v>
      </c>
      <c r="F620" s="189" t="s">
        <v>2041</v>
      </c>
      <c r="G620" s="190" t="s">
        <v>170</v>
      </c>
      <c r="H620" s="191">
        <v>12.336</v>
      </c>
      <c r="I620" s="192"/>
      <c r="J620" s="193">
        <f>ROUND(I620*H620,2)</f>
        <v>0</v>
      </c>
      <c r="K620" s="189" t="s">
        <v>152</v>
      </c>
      <c r="L620" s="40"/>
      <c r="M620" s="194" t="s">
        <v>1</v>
      </c>
      <c r="N620" s="195" t="s">
        <v>38</v>
      </c>
      <c r="O620" s="72"/>
      <c r="P620" s="196">
        <f>O620*H620</f>
        <v>0</v>
      </c>
      <c r="Q620" s="196">
        <v>0</v>
      </c>
      <c r="R620" s="196">
        <f>Q620*H620</f>
        <v>0</v>
      </c>
      <c r="S620" s="196">
        <v>0</v>
      </c>
      <c r="T620" s="197">
        <f>S620*H620</f>
        <v>0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198" t="s">
        <v>199</v>
      </c>
      <c r="AT620" s="198" t="s">
        <v>148</v>
      </c>
      <c r="AU620" s="198" t="s">
        <v>83</v>
      </c>
      <c r="AY620" s="18" t="s">
        <v>146</v>
      </c>
      <c r="BE620" s="199">
        <f>IF(N620="základní",J620,0)</f>
        <v>0</v>
      </c>
      <c r="BF620" s="199">
        <f>IF(N620="snížená",J620,0)</f>
        <v>0</v>
      </c>
      <c r="BG620" s="199">
        <f>IF(N620="zákl. přenesená",J620,0)</f>
        <v>0</v>
      </c>
      <c r="BH620" s="199">
        <f>IF(N620="sníž. přenesená",J620,0)</f>
        <v>0</v>
      </c>
      <c r="BI620" s="199">
        <f>IF(N620="nulová",J620,0)</f>
        <v>0</v>
      </c>
      <c r="BJ620" s="18" t="s">
        <v>81</v>
      </c>
      <c r="BK620" s="199">
        <f>ROUND(I620*H620,2)</f>
        <v>0</v>
      </c>
      <c r="BL620" s="18" t="s">
        <v>199</v>
      </c>
      <c r="BM620" s="198" t="s">
        <v>1050</v>
      </c>
    </row>
    <row r="621" spans="1:65" s="2" customFormat="1" ht="19.5">
      <c r="A621" s="35"/>
      <c r="B621" s="36"/>
      <c r="C621" s="37"/>
      <c r="D621" s="200" t="s">
        <v>154</v>
      </c>
      <c r="E621" s="37"/>
      <c r="F621" s="201" t="s">
        <v>2041</v>
      </c>
      <c r="G621" s="37"/>
      <c r="H621" s="37"/>
      <c r="I621" s="202"/>
      <c r="J621" s="37"/>
      <c r="K621" s="37"/>
      <c r="L621" s="40"/>
      <c r="M621" s="203"/>
      <c r="N621" s="204"/>
      <c r="O621" s="72"/>
      <c r="P621" s="72"/>
      <c r="Q621" s="72"/>
      <c r="R621" s="72"/>
      <c r="S621" s="72"/>
      <c r="T621" s="73"/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T621" s="18" t="s">
        <v>154</v>
      </c>
      <c r="AU621" s="18" t="s">
        <v>83</v>
      </c>
    </row>
    <row r="622" spans="1:65" s="2" customFormat="1" ht="11.25">
      <c r="A622" s="35"/>
      <c r="B622" s="36"/>
      <c r="C622" s="37"/>
      <c r="D622" s="205" t="s">
        <v>155</v>
      </c>
      <c r="E622" s="37"/>
      <c r="F622" s="206" t="s">
        <v>2042</v>
      </c>
      <c r="G622" s="37"/>
      <c r="H622" s="37"/>
      <c r="I622" s="202"/>
      <c r="J622" s="37"/>
      <c r="K622" s="37"/>
      <c r="L622" s="40"/>
      <c r="M622" s="203"/>
      <c r="N622" s="204"/>
      <c r="O622" s="72"/>
      <c r="P622" s="72"/>
      <c r="Q622" s="72"/>
      <c r="R622" s="72"/>
      <c r="S622" s="72"/>
      <c r="T622" s="73"/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T622" s="18" t="s">
        <v>155</v>
      </c>
      <c r="AU622" s="18" t="s">
        <v>83</v>
      </c>
    </row>
    <row r="623" spans="1:65" s="2" customFormat="1" ht="24.2" customHeight="1">
      <c r="A623" s="35"/>
      <c r="B623" s="36"/>
      <c r="C623" s="187" t="s">
        <v>1051</v>
      </c>
      <c r="D623" s="187" t="s">
        <v>148</v>
      </c>
      <c r="E623" s="188" t="s">
        <v>1640</v>
      </c>
      <c r="F623" s="189" t="s">
        <v>1641</v>
      </c>
      <c r="G623" s="190" t="s">
        <v>170</v>
      </c>
      <c r="H623" s="191">
        <v>12.336</v>
      </c>
      <c r="I623" s="192"/>
      <c r="J623" s="193">
        <f>ROUND(I623*H623,2)</f>
        <v>0</v>
      </c>
      <c r="K623" s="189" t="s">
        <v>152</v>
      </c>
      <c r="L623" s="40"/>
      <c r="M623" s="194" t="s">
        <v>1</v>
      </c>
      <c r="N623" s="195" t="s">
        <v>38</v>
      </c>
      <c r="O623" s="72"/>
      <c r="P623" s="196">
        <f>O623*H623</f>
        <v>0</v>
      </c>
      <c r="Q623" s="196">
        <v>0</v>
      </c>
      <c r="R623" s="196">
        <f>Q623*H623</f>
        <v>0</v>
      </c>
      <c r="S623" s="196">
        <v>0</v>
      </c>
      <c r="T623" s="197">
        <f>S623*H623</f>
        <v>0</v>
      </c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R623" s="198" t="s">
        <v>199</v>
      </c>
      <c r="AT623" s="198" t="s">
        <v>148</v>
      </c>
      <c r="AU623" s="198" t="s">
        <v>83</v>
      </c>
      <c r="AY623" s="18" t="s">
        <v>146</v>
      </c>
      <c r="BE623" s="199">
        <f>IF(N623="základní",J623,0)</f>
        <v>0</v>
      </c>
      <c r="BF623" s="199">
        <f>IF(N623="snížená",J623,0)</f>
        <v>0</v>
      </c>
      <c r="BG623" s="199">
        <f>IF(N623="zákl. přenesená",J623,0)</f>
        <v>0</v>
      </c>
      <c r="BH623" s="199">
        <f>IF(N623="sníž. přenesená",J623,0)</f>
        <v>0</v>
      </c>
      <c r="BI623" s="199">
        <f>IF(N623="nulová",J623,0)</f>
        <v>0</v>
      </c>
      <c r="BJ623" s="18" t="s">
        <v>81</v>
      </c>
      <c r="BK623" s="199">
        <f>ROUND(I623*H623,2)</f>
        <v>0</v>
      </c>
      <c r="BL623" s="18" t="s">
        <v>199</v>
      </c>
      <c r="BM623" s="198" t="s">
        <v>1054</v>
      </c>
    </row>
    <row r="624" spans="1:65" s="2" customFormat="1" ht="19.5">
      <c r="A624" s="35"/>
      <c r="B624" s="36"/>
      <c r="C624" s="37"/>
      <c r="D624" s="200" t="s">
        <v>154</v>
      </c>
      <c r="E624" s="37"/>
      <c r="F624" s="201" t="s">
        <v>1641</v>
      </c>
      <c r="G624" s="37"/>
      <c r="H624" s="37"/>
      <c r="I624" s="202"/>
      <c r="J624" s="37"/>
      <c r="K624" s="37"/>
      <c r="L624" s="40"/>
      <c r="M624" s="203"/>
      <c r="N624" s="204"/>
      <c r="O624" s="72"/>
      <c r="P624" s="72"/>
      <c r="Q624" s="72"/>
      <c r="R624" s="72"/>
      <c r="S624" s="72"/>
      <c r="T624" s="73"/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T624" s="18" t="s">
        <v>154</v>
      </c>
      <c r="AU624" s="18" t="s">
        <v>83</v>
      </c>
    </row>
    <row r="625" spans="1:65" s="2" customFormat="1" ht="11.25">
      <c r="A625" s="35"/>
      <c r="B625" s="36"/>
      <c r="C625" s="37"/>
      <c r="D625" s="205" t="s">
        <v>155</v>
      </c>
      <c r="E625" s="37"/>
      <c r="F625" s="206" t="s">
        <v>1643</v>
      </c>
      <c r="G625" s="37"/>
      <c r="H625" s="37"/>
      <c r="I625" s="202"/>
      <c r="J625" s="37"/>
      <c r="K625" s="37"/>
      <c r="L625" s="40"/>
      <c r="M625" s="203"/>
      <c r="N625" s="204"/>
      <c r="O625" s="72"/>
      <c r="P625" s="72"/>
      <c r="Q625" s="72"/>
      <c r="R625" s="72"/>
      <c r="S625" s="72"/>
      <c r="T625" s="73"/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T625" s="18" t="s">
        <v>155</v>
      </c>
      <c r="AU625" s="18" t="s">
        <v>83</v>
      </c>
    </row>
    <row r="626" spans="1:65" s="2" customFormat="1" ht="24.2" customHeight="1">
      <c r="A626" s="35"/>
      <c r="B626" s="36"/>
      <c r="C626" s="187" t="s">
        <v>796</v>
      </c>
      <c r="D626" s="187" t="s">
        <v>148</v>
      </c>
      <c r="E626" s="188" t="s">
        <v>1645</v>
      </c>
      <c r="F626" s="189" t="s">
        <v>1646</v>
      </c>
      <c r="G626" s="190" t="s">
        <v>170</v>
      </c>
      <c r="H626" s="191">
        <v>12.336</v>
      </c>
      <c r="I626" s="192"/>
      <c r="J626" s="193">
        <f>ROUND(I626*H626,2)</f>
        <v>0</v>
      </c>
      <c r="K626" s="189" t="s">
        <v>152</v>
      </c>
      <c r="L626" s="40"/>
      <c r="M626" s="194" t="s">
        <v>1</v>
      </c>
      <c r="N626" s="195" t="s">
        <v>38</v>
      </c>
      <c r="O626" s="72"/>
      <c r="P626" s="196">
        <f>O626*H626</f>
        <v>0</v>
      </c>
      <c r="Q626" s="196">
        <v>0</v>
      </c>
      <c r="R626" s="196">
        <f>Q626*H626</f>
        <v>0</v>
      </c>
      <c r="S626" s="196">
        <v>0</v>
      </c>
      <c r="T626" s="197">
        <f>S626*H626</f>
        <v>0</v>
      </c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R626" s="198" t="s">
        <v>199</v>
      </c>
      <c r="AT626" s="198" t="s">
        <v>148</v>
      </c>
      <c r="AU626" s="198" t="s">
        <v>83</v>
      </c>
      <c r="AY626" s="18" t="s">
        <v>146</v>
      </c>
      <c r="BE626" s="199">
        <f>IF(N626="základní",J626,0)</f>
        <v>0</v>
      </c>
      <c r="BF626" s="199">
        <f>IF(N626="snížená",J626,0)</f>
        <v>0</v>
      </c>
      <c r="BG626" s="199">
        <f>IF(N626="zákl. přenesená",J626,0)</f>
        <v>0</v>
      </c>
      <c r="BH626" s="199">
        <f>IF(N626="sníž. přenesená",J626,0)</f>
        <v>0</v>
      </c>
      <c r="BI626" s="199">
        <f>IF(N626="nulová",J626,0)</f>
        <v>0</v>
      </c>
      <c r="BJ626" s="18" t="s">
        <v>81</v>
      </c>
      <c r="BK626" s="199">
        <f>ROUND(I626*H626,2)</f>
        <v>0</v>
      </c>
      <c r="BL626" s="18" t="s">
        <v>199</v>
      </c>
      <c r="BM626" s="198" t="s">
        <v>1058</v>
      </c>
    </row>
    <row r="627" spans="1:65" s="2" customFormat="1" ht="19.5">
      <c r="A627" s="35"/>
      <c r="B627" s="36"/>
      <c r="C627" s="37"/>
      <c r="D627" s="200" t="s">
        <v>154</v>
      </c>
      <c r="E627" s="37"/>
      <c r="F627" s="201" t="s">
        <v>1646</v>
      </c>
      <c r="G627" s="37"/>
      <c r="H627" s="37"/>
      <c r="I627" s="202"/>
      <c r="J627" s="37"/>
      <c r="K627" s="37"/>
      <c r="L627" s="40"/>
      <c r="M627" s="203"/>
      <c r="N627" s="204"/>
      <c r="O627" s="72"/>
      <c r="P627" s="72"/>
      <c r="Q627" s="72"/>
      <c r="R627" s="72"/>
      <c r="S627" s="72"/>
      <c r="T627" s="73"/>
      <c r="U627" s="35"/>
      <c r="V627" s="35"/>
      <c r="W627" s="35"/>
      <c r="X627" s="35"/>
      <c r="Y627" s="35"/>
      <c r="Z627" s="35"/>
      <c r="AA627" s="35"/>
      <c r="AB627" s="35"/>
      <c r="AC627" s="35"/>
      <c r="AD627" s="35"/>
      <c r="AE627" s="35"/>
      <c r="AT627" s="18" t="s">
        <v>154</v>
      </c>
      <c r="AU627" s="18" t="s">
        <v>83</v>
      </c>
    </row>
    <row r="628" spans="1:65" s="2" customFormat="1" ht="11.25">
      <c r="A628" s="35"/>
      <c r="B628" s="36"/>
      <c r="C628" s="37"/>
      <c r="D628" s="205" t="s">
        <v>155</v>
      </c>
      <c r="E628" s="37"/>
      <c r="F628" s="206" t="s">
        <v>1648</v>
      </c>
      <c r="G628" s="37"/>
      <c r="H628" s="37"/>
      <c r="I628" s="202"/>
      <c r="J628" s="37"/>
      <c r="K628" s="37"/>
      <c r="L628" s="40"/>
      <c r="M628" s="254"/>
      <c r="N628" s="255"/>
      <c r="O628" s="256"/>
      <c r="P628" s="256"/>
      <c r="Q628" s="256"/>
      <c r="R628" s="256"/>
      <c r="S628" s="256"/>
      <c r="T628" s="257"/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T628" s="18" t="s">
        <v>155</v>
      </c>
      <c r="AU628" s="18" t="s">
        <v>83</v>
      </c>
    </row>
    <row r="629" spans="1:65" s="2" customFormat="1" ht="6.95" customHeight="1">
      <c r="A629" s="35"/>
      <c r="B629" s="55"/>
      <c r="C629" s="56"/>
      <c r="D629" s="56"/>
      <c r="E629" s="56"/>
      <c r="F629" s="56"/>
      <c r="G629" s="56"/>
      <c r="H629" s="56"/>
      <c r="I629" s="56"/>
      <c r="J629" s="56"/>
      <c r="K629" s="56"/>
      <c r="L629" s="40"/>
      <c r="M629" s="35"/>
      <c r="O629" s="35"/>
      <c r="P629" s="35"/>
      <c r="Q629" s="35"/>
      <c r="R629" s="35"/>
      <c r="S629" s="35"/>
      <c r="T629" s="35"/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</row>
  </sheetData>
  <sheetProtection algorithmName="SHA-512" hashValue="FSgNJEfBYbqIr9HRIPyR1hSfFm0SKW+4ft9XSOps6do0jKuQ/8RBcDC27cXcjWX7QTjtkkbUhegGGwAkcp1uXA==" saltValue="0a5YDXuUlYZcXZjgQHPVVmw1GwZbkBh2lIBMh8rUFqcVq67MAvYiYnjbyGGoJJDiGWxQ7ntfqmDZMR4b6fBRVQ==" spinCount="100000" sheet="1" objects="1" scenarios="1" formatColumns="0" formatRows="0" autoFilter="0"/>
  <autoFilter ref="C133:K628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hyperlinks>
    <hyperlink ref="F139" r:id="rId1"/>
    <hyperlink ref="F144" r:id="rId2"/>
    <hyperlink ref="F154" r:id="rId3"/>
    <hyperlink ref="F157" r:id="rId4"/>
    <hyperlink ref="F160" r:id="rId5"/>
    <hyperlink ref="F163" r:id="rId6"/>
    <hyperlink ref="F166" r:id="rId7"/>
    <hyperlink ref="F171" r:id="rId8"/>
    <hyperlink ref="F174" r:id="rId9"/>
    <hyperlink ref="F184" r:id="rId10"/>
    <hyperlink ref="F196" r:id="rId11"/>
    <hyperlink ref="F200" r:id="rId12"/>
    <hyperlink ref="F209" r:id="rId13"/>
    <hyperlink ref="F215" r:id="rId14"/>
    <hyperlink ref="F219" r:id="rId15"/>
    <hyperlink ref="F225" r:id="rId16"/>
    <hyperlink ref="F228" r:id="rId17"/>
    <hyperlink ref="F241" r:id="rId18"/>
    <hyperlink ref="F248" r:id="rId19"/>
    <hyperlink ref="F251" r:id="rId20"/>
    <hyperlink ref="F254" r:id="rId21"/>
    <hyperlink ref="F257" r:id="rId22"/>
    <hyperlink ref="F263" r:id="rId23"/>
    <hyperlink ref="F270" r:id="rId24"/>
    <hyperlink ref="F273" r:id="rId25"/>
    <hyperlink ref="F288" r:id="rId26"/>
    <hyperlink ref="F291" r:id="rId27"/>
    <hyperlink ref="F298" r:id="rId28"/>
    <hyperlink ref="F301" r:id="rId29"/>
    <hyperlink ref="F304" r:id="rId30"/>
    <hyperlink ref="F307" r:id="rId31"/>
    <hyperlink ref="F310" r:id="rId32"/>
    <hyperlink ref="F315" r:id="rId33"/>
    <hyperlink ref="F319" r:id="rId34"/>
    <hyperlink ref="F324" r:id="rId35"/>
    <hyperlink ref="F327" r:id="rId36"/>
    <hyperlink ref="F333" r:id="rId37"/>
    <hyperlink ref="F341" r:id="rId38"/>
    <hyperlink ref="F347" r:id="rId39"/>
    <hyperlink ref="F350" r:id="rId40"/>
    <hyperlink ref="F353" r:id="rId41"/>
    <hyperlink ref="F356" r:id="rId42"/>
    <hyperlink ref="F360" r:id="rId43"/>
    <hyperlink ref="F363" r:id="rId44"/>
    <hyperlink ref="F375" r:id="rId45"/>
    <hyperlink ref="F385" r:id="rId46"/>
    <hyperlink ref="F395" r:id="rId47"/>
    <hyperlink ref="F407" r:id="rId48"/>
    <hyperlink ref="F414" r:id="rId49"/>
    <hyperlink ref="F417" r:id="rId50"/>
    <hyperlink ref="F422" r:id="rId51"/>
    <hyperlink ref="F430" r:id="rId52"/>
    <hyperlink ref="F433" r:id="rId53"/>
    <hyperlink ref="F440" r:id="rId54"/>
    <hyperlink ref="F449" r:id="rId55"/>
    <hyperlink ref="F455" r:id="rId56"/>
    <hyperlink ref="F459" r:id="rId57"/>
    <hyperlink ref="F469" r:id="rId58"/>
    <hyperlink ref="F475" r:id="rId59"/>
    <hyperlink ref="F478" r:id="rId60"/>
    <hyperlink ref="F481" r:id="rId61"/>
    <hyperlink ref="F485" r:id="rId62"/>
    <hyperlink ref="F492" r:id="rId63"/>
    <hyperlink ref="F502" r:id="rId64"/>
    <hyperlink ref="F505" r:id="rId65"/>
    <hyperlink ref="F508" r:id="rId66"/>
    <hyperlink ref="F511" r:id="rId67"/>
    <hyperlink ref="F514" r:id="rId68"/>
    <hyperlink ref="F522" r:id="rId69"/>
    <hyperlink ref="F525" r:id="rId70"/>
    <hyperlink ref="F528" r:id="rId71"/>
    <hyperlink ref="F531" r:id="rId72"/>
    <hyperlink ref="F534" r:id="rId73"/>
    <hyperlink ref="F537" r:id="rId74"/>
    <hyperlink ref="F540" r:id="rId75"/>
    <hyperlink ref="F546" r:id="rId76"/>
    <hyperlink ref="F550" r:id="rId77"/>
    <hyperlink ref="F573" r:id="rId78"/>
    <hyperlink ref="F579" r:id="rId79"/>
    <hyperlink ref="F586" r:id="rId80"/>
    <hyperlink ref="F591" r:id="rId81"/>
    <hyperlink ref="F594" r:id="rId82"/>
    <hyperlink ref="F599" r:id="rId83"/>
    <hyperlink ref="F602" r:id="rId84"/>
    <hyperlink ref="F608" r:id="rId85"/>
    <hyperlink ref="F611" r:id="rId86"/>
    <hyperlink ref="F619" r:id="rId87"/>
    <hyperlink ref="F622" r:id="rId88"/>
    <hyperlink ref="F625" r:id="rId89"/>
    <hyperlink ref="F628" r:id="rId9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3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98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5" customHeight="1">
      <c r="B4" s="21"/>
      <c r="D4" s="111" t="s">
        <v>111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0" t="str">
        <f>'Rekapitulace stavby'!K6</f>
        <v>01 - Opočno pod Orlickými horami ON - SA část oprava - PD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13" t="s">
        <v>112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2043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18. 10. 2022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ROUND(J129,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37</v>
      </c>
      <c r="E33" s="113" t="s">
        <v>38</v>
      </c>
      <c r="F33" s="124">
        <f>ROUND((SUM(BE129:BE530)),  2)</f>
        <v>0</v>
      </c>
      <c r="G33" s="35"/>
      <c r="H33" s="35"/>
      <c r="I33" s="125">
        <v>0.21</v>
      </c>
      <c r="J33" s="124">
        <f>ROUND(((SUM(BE129:BE530))*I33),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39</v>
      </c>
      <c r="F34" s="124">
        <f>ROUND((SUM(BF129:BF530)),  2)</f>
        <v>0</v>
      </c>
      <c r="G34" s="35"/>
      <c r="H34" s="35"/>
      <c r="I34" s="125">
        <v>0.15</v>
      </c>
      <c r="J34" s="124">
        <f>ROUND(((SUM(BF129:BF530))*I34),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40</v>
      </c>
      <c r="F35" s="124">
        <f>ROUND((SUM(BG129:BG530)),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41</v>
      </c>
      <c r="F36" s="124">
        <f>ROUND((SUM(BH129:BH530)),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42</v>
      </c>
      <c r="F37" s="124">
        <f>ROUND((SUM(BI129:BI530)),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01 - Opočno pod Orlickými horami ON - SA část oprava - PD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3" t="str">
        <f>E9</f>
        <v>SO 02.4 - Oprava vnější o...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18. 10. 2022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115</v>
      </c>
      <c r="D94" s="145"/>
      <c r="E94" s="145"/>
      <c r="F94" s="145"/>
      <c r="G94" s="145"/>
      <c r="H94" s="145"/>
      <c r="I94" s="145"/>
      <c r="J94" s="146" t="s">
        <v>116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117</v>
      </c>
      <c r="D96" s="37"/>
      <c r="E96" s="37"/>
      <c r="F96" s="37"/>
      <c r="G96" s="37"/>
      <c r="H96" s="37"/>
      <c r="I96" s="37"/>
      <c r="J96" s="85">
        <f>J129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5" customHeight="1">
      <c r="B97" s="148"/>
      <c r="C97" s="149"/>
      <c r="D97" s="150" t="s">
        <v>119</v>
      </c>
      <c r="E97" s="151"/>
      <c r="F97" s="151"/>
      <c r="G97" s="151"/>
      <c r="H97" s="151"/>
      <c r="I97" s="151"/>
      <c r="J97" s="152">
        <f>J130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120</v>
      </c>
      <c r="E98" s="157"/>
      <c r="F98" s="157"/>
      <c r="G98" s="157"/>
      <c r="H98" s="157"/>
      <c r="I98" s="157"/>
      <c r="J98" s="158">
        <f>J131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524</v>
      </c>
      <c r="E99" s="157"/>
      <c r="F99" s="157"/>
      <c r="G99" s="157"/>
      <c r="H99" s="157"/>
      <c r="I99" s="157"/>
      <c r="J99" s="158">
        <f>J146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121</v>
      </c>
      <c r="E100" s="157"/>
      <c r="F100" s="157"/>
      <c r="G100" s="157"/>
      <c r="H100" s="157"/>
      <c r="I100" s="157"/>
      <c r="J100" s="158">
        <f>J197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123</v>
      </c>
      <c r="E101" s="157"/>
      <c r="F101" s="157"/>
      <c r="G101" s="157"/>
      <c r="H101" s="157"/>
      <c r="I101" s="157"/>
      <c r="J101" s="158">
        <f>J280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401</v>
      </c>
      <c r="E102" s="157"/>
      <c r="F102" s="157"/>
      <c r="G102" s="157"/>
      <c r="H102" s="157"/>
      <c r="I102" s="157"/>
      <c r="J102" s="158">
        <f>J301</f>
        <v>0</v>
      </c>
      <c r="K102" s="155"/>
      <c r="L102" s="159"/>
    </row>
    <row r="103" spans="1:31" s="9" customFormat="1" ht="24.95" customHeight="1">
      <c r="B103" s="148"/>
      <c r="C103" s="149"/>
      <c r="D103" s="150" t="s">
        <v>124</v>
      </c>
      <c r="E103" s="151"/>
      <c r="F103" s="151"/>
      <c r="G103" s="151"/>
      <c r="H103" s="151"/>
      <c r="I103" s="151"/>
      <c r="J103" s="152">
        <f>J305</f>
        <v>0</v>
      </c>
      <c r="K103" s="149"/>
      <c r="L103" s="153"/>
    </row>
    <row r="104" spans="1:31" s="10" customFormat="1" ht="19.899999999999999" customHeight="1">
      <c r="B104" s="154"/>
      <c r="C104" s="155"/>
      <c r="D104" s="156" t="s">
        <v>127</v>
      </c>
      <c r="E104" s="157"/>
      <c r="F104" s="157"/>
      <c r="G104" s="157"/>
      <c r="H104" s="157"/>
      <c r="I104" s="157"/>
      <c r="J104" s="158">
        <f>J306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533</v>
      </c>
      <c r="E105" s="157"/>
      <c r="F105" s="157"/>
      <c r="G105" s="157"/>
      <c r="H105" s="157"/>
      <c r="I105" s="157"/>
      <c r="J105" s="158">
        <f>J366</f>
        <v>0</v>
      </c>
      <c r="K105" s="155"/>
      <c r="L105" s="159"/>
    </row>
    <row r="106" spans="1:31" s="10" customFormat="1" ht="19.899999999999999" customHeight="1">
      <c r="B106" s="154"/>
      <c r="C106" s="155"/>
      <c r="D106" s="156" t="s">
        <v>129</v>
      </c>
      <c r="E106" s="157"/>
      <c r="F106" s="157"/>
      <c r="G106" s="157"/>
      <c r="H106" s="157"/>
      <c r="I106" s="157"/>
      <c r="J106" s="158">
        <f>J375</f>
        <v>0</v>
      </c>
      <c r="K106" s="155"/>
      <c r="L106" s="159"/>
    </row>
    <row r="107" spans="1:31" s="10" customFormat="1" ht="19.899999999999999" customHeight="1">
      <c r="B107" s="154"/>
      <c r="C107" s="155"/>
      <c r="D107" s="156" t="s">
        <v>536</v>
      </c>
      <c r="E107" s="157"/>
      <c r="F107" s="157"/>
      <c r="G107" s="157"/>
      <c r="H107" s="157"/>
      <c r="I107" s="157"/>
      <c r="J107" s="158">
        <f>J407</f>
        <v>0</v>
      </c>
      <c r="K107" s="155"/>
      <c r="L107" s="159"/>
    </row>
    <row r="108" spans="1:31" s="10" customFormat="1" ht="19.899999999999999" customHeight="1">
      <c r="B108" s="154"/>
      <c r="C108" s="155"/>
      <c r="D108" s="156" t="s">
        <v>130</v>
      </c>
      <c r="E108" s="157"/>
      <c r="F108" s="157"/>
      <c r="G108" s="157"/>
      <c r="H108" s="157"/>
      <c r="I108" s="157"/>
      <c r="J108" s="158">
        <f>J417</f>
        <v>0</v>
      </c>
      <c r="K108" s="155"/>
      <c r="L108" s="159"/>
    </row>
    <row r="109" spans="1:31" s="10" customFormat="1" ht="19.899999999999999" customHeight="1">
      <c r="B109" s="154"/>
      <c r="C109" s="155"/>
      <c r="D109" s="156" t="s">
        <v>539</v>
      </c>
      <c r="E109" s="157"/>
      <c r="F109" s="157"/>
      <c r="G109" s="157"/>
      <c r="H109" s="157"/>
      <c r="I109" s="157"/>
      <c r="J109" s="158">
        <f>J441</f>
        <v>0</v>
      </c>
      <c r="K109" s="155"/>
      <c r="L109" s="159"/>
    </row>
    <row r="110" spans="1:31" s="2" customFormat="1" ht="21.7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pans="1:31" s="2" customFormat="1" ht="6.95" customHeight="1">
      <c r="A115" s="35"/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24.95" customHeight="1">
      <c r="A116" s="35"/>
      <c r="B116" s="36"/>
      <c r="C116" s="24" t="s">
        <v>131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2" customHeight="1">
      <c r="A118" s="35"/>
      <c r="B118" s="36"/>
      <c r="C118" s="30" t="s">
        <v>16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6.5" customHeight="1">
      <c r="A119" s="35"/>
      <c r="B119" s="36"/>
      <c r="C119" s="37"/>
      <c r="D119" s="37"/>
      <c r="E119" s="317" t="str">
        <f>E7</f>
        <v>01 - Opočno pod Orlickými horami ON - SA část oprava - PD</v>
      </c>
      <c r="F119" s="318"/>
      <c r="G119" s="318"/>
      <c r="H119" s="318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112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273" t="str">
        <f>E9</f>
        <v>SO 02.4 - Oprava vnější o...</v>
      </c>
      <c r="F121" s="319"/>
      <c r="G121" s="319"/>
      <c r="H121" s="319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20</v>
      </c>
      <c r="D123" s="37"/>
      <c r="E123" s="37"/>
      <c r="F123" s="28" t="str">
        <f>F12</f>
        <v xml:space="preserve"> </v>
      </c>
      <c r="G123" s="37"/>
      <c r="H123" s="37"/>
      <c r="I123" s="30" t="s">
        <v>22</v>
      </c>
      <c r="J123" s="67" t="str">
        <f>IF(J12="","",J12)</f>
        <v>18. 10. 2022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30" t="s">
        <v>24</v>
      </c>
      <c r="D125" s="37"/>
      <c r="E125" s="37"/>
      <c r="F125" s="28" t="str">
        <f>E15</f>
        <v xml:space="preserve"> </v>
      </c>
      <c r="G125" s="37"/>
      <c r="H125" s="37"/>
      <c r="I125" s="30" t="s">
        <v>29</v>
      </c>
      <c r="J125" s="33" t="str">
        <f>E21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27</v>
      </c>
      <c r="D126" s="37"/>
      <c r="E126" s="37"/>
      <c r="F126" s="28" t="str">
        <f>IF(E18="","",E18)</f>
        <v>Vyplň údaj</v>
      </c>
      <c r="G126" s="37"/>
      <c r="H126" s="37"/>
      <c r="I126" s="30" t="s">
        <v>31</v>
      </c>
      <c r="J126" s="33" t="str">
        <f>E24</f>
        <v xml:space="preserve"> 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60"/>
      <c r="B128" s="161"/>
      <c r="C128" s="162" t="s">
        <v>132</v>
      </c>
      <c r="D128" s="163" t="s">
        <v>58</v>
      </c>
      <c r="E128" s="163" t="s">
        <v>54</v>
      </c>
      <c r="F128" s="163" t="s">
        <v>55</v>
      </c>
      <c r="G128" s="163" t="s">
        <v>133</v>
      </c>
      <c r="H128" s="163" t="s">
        <v>134</v>
      </c>
      <c r="I128" s="163" t="s">
        <v>135</v>
      </c>
      <c r="J128" s="163" t="s">
        <v>116</v>
      </c>
      <c r="K128" s="164" t="s">
        <v>136</v>
      </c>
      <c r="L128" s="165"/>
      <c r="M128" s="76" t="s">
        <v>1</v>
      </c>
      <c r="N128" s="77" t="s">
        <v>37</v>
      </c>
      <c r="O128" s="77" t="s">
        <v>137</v>
      </c>
      <c r="P128" s="77" t="s">
        <v>138</v>
      </c>
      <c r="Q128" s="77" t="s">
        <v>139</v>
      </c>
      <c r="R128" s="77" t="s">
        <v>140</v>
      </c>
      <c r="S128" s="77" t="s">
        <v>141</v>
      </c>
      <c r="T128" s="78" t="s">
        <v>142</v>
      </c>
      <c r="U128" s="160"/>
      <c r="V128" s="160"/>
      <c r="W128" s="160"/>
      <c r="X128" s="160"/>
      <c r="Y128" s="160"/>
      <c r="Z128" s="160"/>
      <c r="AA128" s="160"/>
      <c r="AB128" s="160"/>
      <c r="AC128" s="160"/>
      <c r="AD128" s="160"/>
      <c r="AE128" s="160"/>
    </row>
    <row r="129" spans="1:65" s="2" customFormat="1" ht="22.9" customHeight="1">
      <c r="A129" s="35"/>
      <c r="B129" s="36"/>
      <c r="C129" s="83" t="s">
        <v>143</v>
      </c>
      <c r="D129" s="37"/>
      <c r="E129" s="37"/>
      <c r="F129" s="37"/>
      <c r="G129" s="37"/>
      <c r="H129" s="37"/>
      <c r="I129" s="37"/>
      <c r="J129" s="166">
        <f>BK129</f>
        <v>0</v>
      </c>
      <c r="K129" s="37"/>
      <c r="L129" s="40"/>
      <c r="M129" s="79"/>
      <c r="N129" s="167"/>
      <c r="O129" s="80"/>
      <c r="P129" s="168">
        <f>P130+P305</f>
        <v>0</v>
      </c>
      <c r="Q129" s="80"/>
      <c r="R129" s="168">
        <f>R130+R305</f>
        <v>0</v>
      </c>
      <c r="S129" s="80"/>
      <c r="T129" s="169">
        <f>T130+T305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72</v>
      </c>
      <c r="AU129" s="18" t="s">
        <v>118</v>
      </c>
      <c r="BK129" s="170">
        <f>BK130+BK305</f>
        <v>0</v>
      </c>
    </row>
    <row r="130" spans="1:65" s="12" customFormat="1" ht="25.9" customHeight="1">
      <c r="B130" s="171"/>
      <c r="C130" s="172"/>
      <c r="D130" s="173" t="s">
        <v>72</v>
      </c>
      <c r="E130" s="174" t="s">
        <v>144</v>
      </c>
      <c r="F130" s="174" t="s">
        <v>145</v>
      </c>
      <c r="G130" s="172"/>
      <c r="H130" s="172"/>
      <c r="I130" s="175"/>
      <c r="J130" s="176">
        <f>BK130</f>
        <v>0</v>
      </c>
      <c r="K130" s="172"/>
      <c r="L130" s="177"/>
      <c r="M130" s="178"/>
      <c r="N130" s="179"/>
      <c r="O130" s="179"/>
      <c r="P130" s="180">
        <f>P131+P146+P197+P280+P301</f>
        <v>0</v>
      </c>
      <c r="Q130" s="179"/>
      <c r="R130" s="180">
        <f>R131+R146+R197+R280+R301</f>
        <v>0</v>
      </c>
      <c r="S130" s="179"/>
      <c r="T130" s="181">
        <f>T131+T146+T197+T280+T301</f>
        <v>0</v>
      </c>
      <c r="AR130" s="182" t="s">
        <v>81</v>
      </c>
      <c r="AT130" s="183" t="s">
        <v>72</v>
      </c>
      <c r="AU130" s="183" t="s">
        <v>73</v>
      </c>
      <c r="AY130" s="182" t="s">
        <v>146</v>
      </c>
      <c r="BK130" s="184">
        <f>BK131+BK146+BK197+BK280+BK301</f>
        <v>0</v>
      </c>
    </row>
    <row r="131" spans="1:65" s="12" customFormat="1" ht="22.9" customHeight="1">
      <c r="B131" s="171"/>
      <c r="C131" s="172"/>
      <c r="D131" s="173" t="s">
        <v>72</v>
      </c>
      <c r="E131" s="185" t="s">
        <v>81</v>
      </c>
      <c r="F131" s="185" t="s">
        <v>147</v>
      </c>
      <c r="G131" s="172"/>
      <c r="H131" s="172"/>
      <c r="I131" s="175"/>
      <c r="J131" s="186">
        <f>BK131</f>
        <v>0</v>
      </c>
      <c r="K131" s="172"/>
      <c r="L131" s="177"/>
      <c r="M131" s="178"/>
      <c r="N131" s="179"/>
      <c r="O131" s="179"/>
      <c r="P131" s="180">
        <f>SUM(P132:P145)</f>
        <v>0</v>
      </c>
      <c r="Q131" s="179"/>
      <c r="R131" s="180">
        <f>SUM(R132:R145)</f>
        <v>0</v>
      </c>
      <c r="S131" s="179"/>
      <c r="T131" s="181">
        <f>SUM(T132:T145)</f>
        <v>0</v>
      </c>
      <c r="AR131" s="182" t="s">
        <v>81</v>
      </c>
      <c r="AT131" s="183" t="s">
        <v>72</v>
      </c>
      <c r="AU131" s="183" t="s">
        <v>81</v>
      </c>
      <c r="AY131" s="182" t="s">
        <v>146</v>
      </c>
      <c r="BK131" s="184">
        <f>SUM(BK132:BK145)</f>
        <v>0</v>
      </c>
    </row>
    <row r="132" spans="1:65" s="2" customFormat="1" ht="33" customHeight="1">
      <c r="A132" s="35"/>
      <c r="B132" s="36"/>
      <c r="C132" s="187" t="s">
        <v>81</v>
      </c>
      <c r="D132" s="187" t="s">
        <v>148</v>
      </c>
      <c r="E132" s="188" t="s">
        <v>2044</v>
      </c>
      <c r="F132" s="189" t="s">
        <v>2045</v>
      </c>
      <c r="G132" s="190" t="s">
        <v>170</v>
      </c>
      <c r="H132" s="191">
        <v>64</v>
      </c>
      <c r="I132" s="192"/>
      <c r="J132" s="193">
        <f>ROUND(I132*H132,2)</f>
        <v>0</v>
      </c>
      <c r="K132" s="189" t="s">
        <v>152</v>
      </c>
      <c r="L132" s="40"/>
      <c r="M132" s="194" t="s">
        <v>1</v>
      </c>
      <c r="N132" s="195" t="s">
        <v>38</v>
      </c>
      <c r="O132" s="72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8" t="s">
        <v>153</v>
      </c>
      <c r="AT132" s="198" t="s">
        <v>148</v>
      </c>
      <c r="AU132" s="198" t="s">
        <v>83</v>
      </c>
      <c r="AY132" s="18" t="s">
        <v>146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8" t="s">
        <v>81</v>
      </c>
      <c r="BK132" s="199">
        <f>ROUND(I132*H132,2)</f>
        <v>0</v>
      </c>
      <c r="BL132" s="18" t="s">
        <v>153</v>
      </c>
      <c r="BM132" s="198" t="s">
        <v>83</v>
      </c>
    </row>
    <row r="133" spans="1:65" s="2" customFormat="1" ht="19.5">
      <c r="A133" s="35"/>
      <c r="B133" s="36"/>
      <c r="C133" s="37"/>
      <c r="D133" s="200" t="s">
        <v>154</v>
      </c>
      <c r="E133" s="37"/>
      <c r="F133" s="201" t="s">
        <v>2045</v>
      </c>
      <c r="G133" s="37"/>
      <c r="H133" s="37"/>
      <c r="I133" s="202"/>
      <c r="J133" s="37"/>
      <c r="K133" s="37"/>
      <c r="L133" s="40"/>
      <c r="M133" s="203"/>
      <c r="N133" s="204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154</v>
      </c>
      <c r="AU133" s="18" t="s">
        <v>83</v>
      </c>
    </row>
    <row r="134" spans="1:65" s="2" customFormat="1" ht="11.25">
      <c r="A134" s="35"/>
      <c r="B134" s="36"/>
      <c r="C134" s="37"/>
      <c r="D134" s="205" t="s">
        <v>155</v>
      </c>
      <c r="E134" s="37"/>
      <c r="F134" s="206" t="s">
        <v>2046</v>
      </c>
      <c r="G134" s="37"/>
      <c r="H134" s="37"/>
      <c r="I134" s="202"/>
      <c r="J134" s="37"/>
      <c r="K134" s="37"/>
      <c r="L134" s="40"/>
      <c r="M134" s="203"/>
      <c r="N134" s="204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155</v>
      </c>
      <c r="AU134" s="18" t="s">
        <v>83</v>
      </c>
    </row>
    <row r="135" spans="1:65" s="14" customFormat="1" ht="11.25">
      <c r="B135" s="217"/>
      <c r="C135" s="218"/>
      <c r="D135" s="200" t="s">
        <v>157</v>
      </c>
      <c r="E135" s="219" t="s">
        <v>1</v>
      </c>
      <c r="F135" s="220" t="s">
        <v>2047</v>
      </c>
      <c r="G135" s="218"/>
      <c r="H135" s="221">
        <v>64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157</v>
      </c>
      <c r="AU135" s="227" t="s">
        <v>83</v>
      </c>
      <c r="AV135" s="14" t="s">
        <v>83</v>
      </c>
      <c r="AW135" s="14" t="s">
        <v>30</v>
      </c>
      <c r="AX135" s="14" t="s">
        <v>73</v>
      </c>
      <c r="AY135" s="227" t="s">
        <v>146</v>
      </c>
    </row>
    <row r="136" spans="1:65" s="15" customFormat="1" ht="11.25">
      <c r="B136" s="228"/>
      <c r="C136" s="229"/>
      <c r="D136" s="200" t="s">
        <v>157</v>
      </c>
      <c r="E136" s="230" t="s">
        <v>1</v>
      </c>
      <c r="F136" s="231" t="s">
        <v>160</v>
      </c>
      <c r="G136" s="229"/>
      <c r="H136" s="232">
        <v>64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AT136" s="238" t="s">
        <v>157</v>
      </c>
      <c r="AU136" s="238" t="s">
        <v>83</v>
      </c>
      <c r="AV136" s="15" t="s">
        <v>153</v>
      </c>
      <c r="AW136" s="15" t="s">
        <v>30</v>
      </c>
      <c r="AX136" s="15" t="s">
        <v>81</v>
      </c>
      <c r="AY136" s="238" t="s">
        <v>146</v>
      </c>
    </row>
    <row r="137" spans="1:65" s="2" customFormat="1" ht="24.2" customHeight="1">
      <c r="A137" s="35"/>
      <c r="B137" s="36"/>
      <c r="C137" s="187" t="s">
        <v>83</v>
      </c>
      <c r="D137" s="187" t="s">
        <v>148</v>
      </c>
      <c r="E137" s="188" t="s">
        <v>1754</v>
      </c>
      <c r="F137" s="189" t="s">
        <v>1755</v>
      </c>
      <c r="G137" s="190" t="s">
        <v>151</v>
      </c>
      <c r="H137" s="191">
        <v>10.824999999999999</v>
      </c>
      <c r="I137" s="192"/>
      <c r="J137" s="193">
        <f>ROUND(I137*H137,2)</f>
        <v>0</v>
      </c>
      <c r="K137" s="189" t="s">
        <v>152</v>
      </c>
      <c r="L137" s="40"/>
      <c r="M137" s="194" t="s">
        <v>1</v>
      </c>
      <c r="N137" s="195" t="s">
        <v>38</v>
      </c>
      <c r="O137" s="72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8" t="s">
        <v>153</v>
      </c>
      <c r="AT137" s="198" t="s">
        <v>148</v>
      </c>
      <c r="AU137" s="198" t="s">
        <v>83</v>
      </c>
      <c r="AY137" s="18" t="s">
        <v>146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8" t="s">
        <v>81</v>
      </c>
      <c r="BK137" s="199">
        <f>ROUND(I137*H137,2)</f>
        <v>0</v>
      </c>
      <c r="BL137" s="18" t="s">
        <v>153</v>
      </c>
      <c r="BM137" s="198" t="s">
        <v>153</v>
      </c>
    </row>
    <row r="138" spans="1:65" s="2" customFormat="1" ht="19.5">
      <c r="A138" s="35"/>
      <c r="B138" s="36"/>
      <c r="C138" s="37"/>
      <c r="D138" s="200" t="s">
        <v>154</v>
      </c>
      <c r="E138" s="37"/>
      <c r="F138" s="201" t="s">
        <v>1755</v>
      </c>
      <c r="G138" s="37"/>
      <c r="H138" s="37"/>
      <c r="I138" s="202"/>
      <c r="J138" s="37"/>
      <c r="K138" s="37"/>
      <c r="L138" s="40"/>
      <c r="M138" s="203"/>
      <c r="N138" s="204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154</v>
      </c>
      <c r="AU138" s="18" t="s">
        <v>83</v>
      </c>
    </row>
    <row r="139" spans="1:65" s="2" customFormat="1" ht="11.25">
      <c r="A139" s="35"/>
      <c r="B139" s="36"/>
      <c r="C139" s="37"/>
      <c r="D139" s="205" t="s">
        <v>155</v>
      </c>
      <c r="E139" s="37"/>
      <c r="F139" s="206" t="s">
        <v>1756</v>
      </c>
      <c r="G139" s="37"/>
      <c r="H139" s="37"/>
      <c r="I139" s="202"/>
      <c r="J139" s="37"/>
      <c r="K139" s="37"/>
      <c r="L139" s="40"/>
      <c r="M139" s="203"/>
      <c r="N139" s="204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155</v>
      </c>
      <c r="AU139" s="18" t="s">
        <v>83</v>
      </c>
    </row>
    <row r="140" spans="1:65" s="13" customFormat="1" ht="11.25">
      <c r="B140" s="207"/>
      <c r="C140" s="208"/>
      <c r="D140" s="200" t="s">
        <v>157</v>
      </c>
      <c r="E140" s="209" t="s">
        <v>1</v>
      </c>
      <c r="F140" s="210" t="s">
        <v>2048</v>
      </c>
      <c r="G140" s="208"/>
      <c r="H140" s="209" t="s">
        <v>1</v>
      </c>
      <c r="I140" s="211"/>
      <c r="J140" s="208"/>
      <c r="K140" s="208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157</v>
      </c>
      <c r="AU140" s="216" t="s">
        <v>83</v>
      </c>
      <c r="AV140" s="13" t="s">
        <v>81</v>
      </c>
      <c r="AW140" s="13" t="s">
        <v>30</v>
      </c>
      <c r="AX140" s="13" t="s">
        <v>73</v>
      </c>
      <c r="AY140" s="216" t="s">
        <v>146</v>
      </c>
    </row>
    <row r="141" spans="1:65" s="14" customFormat="1" ht="11.25">
      <c r="B141" s="217"/>
      <c r="C141" s="218"/>
      <c r="D141" s="200" t="s">
        <v>157</v>
      </c>
      <c r="E141" s="219" t="s">
        <v>1</v>
      </c>
      <c r="F141" s="220" t="s">
        <v>2049</v>
      </c>
      <c r="G141" s="218"/>
      <c r="H141" s="221">
        <v>10.824999999999999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157</v>
      </c>
      <c r="AU141" s="227" t="s">
        <v>83</v>
      </c>
      <c r="AV141" s="14" t="s">
        <v>83</v>
      </c>
      <c r="AW141" s="14" t="s">
        <v>30</v>
      </c>
      <c r="AX141" s="14" t="s">
        <v>73</v>
      </c>
      <c r="AY141" s="227" t="s">
        <v>146</v>
      </c>
    </row>
    <row r="142" spans="1:65" s="15" customFormat="1" ht="11.25">
      <c r="B142" s="228"/>
      <c r="C142" s="229"/>
      <c r="D142" s="200" t="s">
        <v>157</v>
      </c>
      <c r="E142" s="230" t="s">
        <v>1</v>
      </c>
      <c r="F142" s="231" t="s">
        <v>160</v>
      </c>
      <c r="G142" s="229"/>
      <c r="H142" s="232">
        <v>10.824999999999999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AT142" s="238" t="s">
        <v>157</v>
      </c>
      <c r="AU142" s="238" t="s">
        <v>83</v>
      </c>
      <c r="AV142" s="15" t="s">
        <v>153</v>
      </c>
      <c r="AW142" s="15" t="s">
        <v>30</v>
      </c>
      <c r="AX142" s="15" t="s">
        <v>81</v>
      </c>
      <c r="AY142" s="238" t="s">
        <v>146</v>
      </c>
    </row>
    <row r="143" spans="1:65" s="2" customFormat="1" ht="24.2" customHeight="1">
      <c r="A143" s="35"/>
      <c r="B143" s="36"/>
      <c r="C143" s="187" t="s">
        <v>167</v>
      </c>
      <c r="D143" s="187" t="s">
        <v>148</v>
      </c>
      <c r="E143" s="188" t="s">
        <v>1763</v>
      </c>
      <c r="F143" s="189" t="s">
        <v>1764</v>
      </c>
      <c r="G143" s="190" t="s">
        <v>151</v>
      </c>
      <c r="H143" s="191">
        <v>10.824999999999999</v>
      </c>
      <c r="I143" s="192"/>
      <c r="J143" s="193">
        <f>ROUND(I143*H143,2)</f>
        <v>0</v>
      </c>
      <c r="K143" s="189" t="s">
        <v>152</v>
      </c>
      <c r="L143" s="40"/>
      <c r="M143" s="194" t="s">
        <v>1</v>
      </c>
      <c r="N143" s="195" t="s">
        <v>38</v>
      </c>
      <c r="O143" s="72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8" t="s">
        <v>153</v>
      </c>
      <c r="AT143" s="198" t="s">
        <v>148</v>
      </c>
      <c r="AU143" s="198" t="s">
        <v>83</v>
      </c>
      <c r="AY143" s="18" t="s">
        <v>146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8" t="s">
        <v>81</v>
      </c>
      <c r="BK143" s="199">
        <f>ROUND(I143*H143,2)</f>
        <v>0</v>
      </c>
      <c r="BL143" s="18" t="s">
        <v>153</v>
      </c>
      <c r="BM143" s="198" t="s">
        <v>171</v>
      </c>
    </row>
    <row r="144" spans="1:65" s="2" customFormat="1" ht="19.5">
      <c r="A144" s="35"/>
      <c r="B144" s="36"/>
      <c r="C144" s="37"/>
      <c r="D144" s="200" t="s">
        <v>154</v>
      </c>
      <c r="E144" s="37"/>
      <c r="F144" s="201" t="s">
        <v>1764</v>
      </c>
      <c r="G144" s="37"/>
      <c r="H144" s="37"/>
      <c r="I144" s="202"/>
      <c r="J144" s="37"/>
      <c r="K144" s="37"/>
      <c r="L144" s="40"/>
      <c r="M144" s="203"/>
      <c r="N144" s="204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154</v>
      </c>
      <c r="AU144" s="18" t="s">
        <v>83</v>
      </c>
    </row>
    <row r="145" spans="1:65" s="2" customFormat="1" ht="11.25">
      <c r="A145" s="35"/>
      <c r="B145" s="36"/>
      <c r="C145" s="37"/>
      <c r="D145" s="205" t="s">
        <v>155</v>
      </c>
      <c r="E145" s="37"/>
      <c r="F145" s="206" t="s">
        <v>1765</v>
      </c>
      <c r="G145" s="37"/>
      <c r="H145" s="37"/>
      <c r="I145" s="202"/>
      <c r="J145" s="37"/>
      <c r="K145" s="37"/>
      <c r="L145" s="40"/>
      <c r="M145" s="203"/>
      <c r="N145" s="204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155</v>
      </c>
      <c r="AU145" s="18" t="s">
        <v>83</v>
      </c>
    </row>
    <row r="146" spans="1:65" s="12" customFormat="1" ht="22.9" customHeight="1">
      <c r="B146" s="171"/>
      <c r="C146" s="172"/>
      <c r="D146" s="173" t="s">
        <v>72</v>
      </c>
      <c r="E146" s="185" t="s">
        <v>171</v>
      </c>
      <c r="F146" s="185" t="s">
        <v>594</v>
      </c>
      <c r="G146" s="172"/>
      <c r="H146" s="172"/>
      <c r="I146" s="175"/>
      <c r="J146" s="186">
        <f>BK146</f>
        <v>0</v>
      </c>
      <c r="K146" s="172"/>
      <c r="L146" s="177"/>
      <c r="M146" s="178"/>
      <c r="N146" s="179"/>
      <c r="O146" s="179"/>
      <c r="P146" s="180">
        <f>SUM(P147:P196)</f>
        <v>0</v>
      </c>
      <c r="Q146" s="179"/>
      <c r="R146" s="180">
        <f>SUM(R147:R196)</f>
        <v>0</v>
      </c>
      <c r="S146" s="179"/>
      <c r="T146" s="181">
        <f>SUM(T147:T196)</f>
        <v>0</v>
      </c>
      <c r="AR146" s="182" t="s">
        <v>81</v>
      </c>
      <c r="AT146" s="183" t="s">
        <v>72</v>
      </c>
      <c r="AU146" s="183" t="s">
        <v>81</v>
      </c>
      <c r="AY146" s="182" t="s">
        <v>146</v>
      </c>
      <c r="BK146" s="184">
        <f>SUM(BK147:BK196)</f>
        <v>0</v>
      </c>
    </row>
    <row r="147" spans="1:65" s="2" customFormat="1" ht="24.2" customHeight="1">
      <c r="A147" s="35"/>
      <c r="B147" s="36"/>
      <c r="C147" s="187" t="s">
        <v>153</v>
      </c>
      <c r="D147" s="187" t="s">
        <v>148</v>
      </c>
      <c r="E147" s="188" t="s">
        <v>2050</v>
      </c>
      <c r="F147" s="189" t="s">
        <v>2051</v>
      </c>
      <c r="G147" s="190" t="s">
        <v>170</v>
      </c>
      <c r="H147" s="191">
        <v>131.172</v>
      </c>
      <c r="I147" s="192"/>
      <c r="J147" s="193">
        <f>ROUND(I147*H147,2)</f>
        <v>0</v>
      </c>
      <c r="K147" s="189" t="s">
        <v>152</v>
      </c>
      <c r="L147" s="40"/>
      <c r="M147" s="194" t="s">
        <v>1</v>
      </c>
      <c r="N147" s="195" t="s">
        <v>38</v>
      </c>
      <c r="O147" s="72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8" t="s">
        <v>153</v>
      </c>
      <c r="AT147" s="198" t="s">
        <v>148</v>
      </c>
      <c r="AU147" s="198" t="s">
        <v>83</v>
      </c>
      <c r="AY147" s="18" t="s">
        <v>146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8" t="s">
        <v>81</v>
      </c>
      <c r="BK147" s="199">
        <f>ROUND(I147*H147,2)</f>
        <v>0</v>
      </c>
      <c r="BL147" s="18" t="s">
        <v>153</v>
      </c>
      <c r="BM147" s="198" t="s">
        <v>165</v>
      </c>
    </row>
    <row r="148" spans="1:65" s="2" customFormat="1" ht="11.25">
      <c r="A148" s="35"/>
      <c r="B148" s="36"/>
      <c r="C148" s="37"/>
      <c r="D148" s="200" t="s">
        <v>154</v>
      </c>
      <c r="E148" s="37"/>
      <c r="F148" s="201" t="s">
        <v>2051</v>
      </c>
      <c r="G148" s="37"/>
      <c r="H148" s="37"/>
      <c r="I148" s="202"/>
      <c r="J148" s="37"/>
      <c r="K148" s="37"/>
      <c r="L148" s="40"/>
      <c r="M148" s="203"/>
      <c r="N148" s="204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154</v>
      </c>
      <c r="AU148" s="18" t="s">
        <v>83</v>
      </c>
    </row>
    <row r="149" spans="1:65" s="2" customFormat="1" ht="11.25">
      <c r="A149" s="35"/>
      <c r="B149" s="36"/>
      <c r="C149" s="37"/>
      <c r="D149" s="205" t="s">
        <v>155</v>
      </c>
      <c r="E149" s="37"/>
      <c r="F149" s="206" t="s">
        <v>2052</v>
      </c>
      <c r="G149" s="37"/>
      <c r="H149" s="37"/>
      <c r="I149" s="202"/>
      <c r="J149" s="37"/>
      <c r="K149" s="37"/>
      <c r="L149" s="40"/>
      <c r="M149" s="203"/>
      <c r="N149" s="204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155</v>
      </c>
      <c r="AU149" s="18" t="s">
        <v>83</v>
      </c>
    </row>
    <row r="150" spans="1:65" s="14" customFormat="1" ht="11.25">
      <c r="B150" s="217"/>
      <c r="C150" s="218"/>
      <c r="D150" s="200" t="s">
        <v>157</v>
      </c>
      <c r="E150" s="219" t="s">
        <v>1</v>
      </c>
      <c r="F150" s="220" t="s">
        <v>2053</v>
      </c>
      <c r="G150" s="218"/>
      <c r="H150" s="221">
        <v>131.172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157</v>
      </c>
      <c r="AU150" s="227" t="s">
        <v>83</v>
      </c>
      <c r="AV150" s="14" t="s">
        <v>83</v>
      </c>
      <c r="AW150" s="14" t="s">
        <v>30</v>
      </c>
      <c r="AX150" s="14" t="s">
        <v>73</v>
      </c>
      <c r="AY150" s="227" t="s">
        <v>146</v>
      </c>
    </row>
    <row r="151" spans="1:65" s="15" customFormat="1" ht="11.25">
      <c r="B151" s="228"/>
      <c r="C151" s="229"/>
      <c r="D151" s="200" t="s">
        <v>157</v>
      </c>
      <c r="E151" s="230" t="s">
        <v>1</v>
      </c>
      <c r="F151" s="231" t="s">
        <v>160</v>
      </c>
      <c r="G151" s="229"/>
      <c r="H151" s="232">
        <v>131.172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157</v>
      </c>
      <c r="AU151" s="238" t="s">
        <v>83</v>
      </c>
      <c r="AV151" s="15" t="s">
        <v>153</v>
      </c>
      <c r="AW151" s="15" t="s">
        <v>30</v>
      </c>
      <c r="AX151" s="15" t="s">
        <v>81</v>
      </c>
      <c r="AY151" s="238" t="s">
        <v>146</v>
      </c>
    </row>
    <row r="152" spans="1:65" s="2" customFormat="1" ht="16.5" customHeight="1">
      <c r="A152" s="35"/>
      <c r="B152" s="36"/>
      <c r="C152" s="187" t="s">
        <v>179</v>
      </c>
      <c r="D152" s="187" t="s">
        <v>148</v>
      </c>
      <c r="E152" s="188" t="s">
        <v>2054</v>
      </c>
      <c r="F152" s="189" t="s">
        <v>2055</v>
      </c>
      <c r="G152" s="190" t="s">
        <v>170</v>
      </c>
      <c r="H152" s="191">
        <v>655.86</v>
      </c>
      <c r="I152" s="192"/>
      <c r="J152" s="193">
        <f>ROUND(I152*H152,2)</f>
        <v>0</v>
      </c>
      <c r="K152" s="189" t="s">
        <v>152</v>
      </c>
      <c r="L152" s="40"/>
      <c r="M152" s="194" t="s">
        <v>1</v>
      </c>
      <c r="N152" s="195" t="s">
        <v>38</v>
      </c>
      <c r="O152" s="72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8" t="s">
        <v>153</v>
      </c>
      <c r="AT152" s="198" t="s">
        <v>148</v>
      </c>
      <c r="AU152" s="198" t="s">
        <v>83</v>
      </c>
      <c r="AY152" s="18" t="s">
        <v>146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8" t="s">
        <v>81</v>
      </c>
      <c r="BK152" s="199">
        <f>ROUND(I152*H152,2)</f>
        <v>0</v>
      </c>
      <c r="BL152" s="18" t="s">
        <v>153</v>
      </c>
      <c r="BM152" s="198" t="s">
        <v>182</v>
      </c>
    </row>
    <row r="153" spans="1:65" s="2" customFormat="1" ht="11.25">
      <c r="A153" s="35"/>
      <c r="B153" s="36"/>
      <c r="C153" s="37"/>
      <c r="D153" s="200" t="s">
        <v>154</v>
      </c>
      <c r="E153" s="37"/>
      <c r="F153" s="201" t="s">
        <v>2055</v>
      </c>
      <c r="G153" s="37"/>
      <c r="H153" s="37"/>
      <c r="I153" s="202"/>
      <c r="J153" s="37"/>
      <c r="K153" s="37"/>
      <c r="L153" s="40"/>
      <c r="M153" s="203"/>
      <c r="N153" s="204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154</v>
      </c>
      <c r="AU153" s="18" t="s">
        <v>83</v>
      </c>
    </row>
    <row r="154" spans="1:65" s="2" customFormat="1" ht="11.25">
      <c r="A154" s="35"/>
      <c r="B154" s="36"/>
      <c r="C154" s="37"/>
      <c r="D154" s="205" t="s">
        <v>155</v>
      </c>
      <c r="E154" s="37"/>
      <c r="F154" s="206" t="s">
        <v>2056</v>
      </c>
      <c r="G154" s="37"/>
      <c r="H154" s="37"/>
      <c r="I154" s="202"/>
      <c r="J154" s="37"/>
      <c r="K154" s="37"/>
      <c r="L154" s="40"/>
      <c r="M154" s="203"/>
      <c r="N154" s="204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155</v>
      </c>
      <c r="AU154" s="18" t="s">
        <v>83</v>
      </c>
    </row>
    <row r="155" spans="1:65" s="2" customFormat="1" ht="21.75" customHeight="1">
      <c r="A155" s="35"/>
      <c r="B155" s="36"/>
      <c r="C155" s="187" t="s">
        <v>171</v>
      </c>
      <c r="D155" s="187" t="s">
        <v>148</v>
      </c>
      <c r="E155" s="188" t="s">
        <v>2057</v>
      </c>
      <c r="F155" s="189" t="s">
        <v>2058</v>
      </c>
      <c r="G155" s="190" t="s">
        <v>170</v>
      </c>
      <c r="H155" s="191">
        <v>655.86</v>
      </c>
      <c r="I155" s="192"/>
      <c r="J155" s="193">
        <f>ROUND(I155*H155,2)</f>
        <v>0</v>
      </c>
      <c r="K155" s="189" t="s">
        <v>152</v>
      </c>
      <c r="L155" s="40"/>
      <c r="M155" s="194" t="s">
        <v>1</v>
      </c>
      <c r="N155" s="195" t="s">
        <v>38</v>
      </c>
      <c r="O155" s="72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8" t="s">
        <v>153</v>
      </c>
      <c r="AT155" s="198" t="s">
        <v>148</v>
      </c>
      <c r="AU155" s="198" t="s">
        <v>83</v>
      </c>
      <c r="AY155" s="18" t="s">
        <v>146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81</v>
      </c>
      <c r="BK155" s="199">
        <f>ROUND(I155*H155,2)</f>
        <v>0</v>
      </c>
      <c r="BL155" s="18" t="s">
        <v>153</v>
      </c>
      <c r="BM155" s="198" t="s">
        <v>187</v>
      </c>
    </row>
    <row r="156" spans="1:65" s="2" customFormat="1" ht="11.25">
      <c r="A156" s="35"/>
      <c r="B156" s="36"/>
      <c r="C156" s="37"/>
      <c r="D156" s="200" t="s">
        <v>154</v>
      </c>
      <c r="E156" s="37"/>
      <c r="F156" s="201" t="s">
        <v>2058</v>
      </c>
      <c r="G156" s="37"/>
      <c r="H156" s="37"/>
      <c r="I156" s="202"/>
      <c r="J156" s="37"/>
      <c r="K156" s="37"/>
      <c r="L156" s="40"/>
      <c r="M156" s="203"/>
      <c r="N156" s="204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154</v>
      </c>
      <c r="AU156" s="18" t="s">
        <v>83</v>
      </c>
    </row>
    <row r="157" spans="1:65" s="2" customFormat="1" ht="11.25">
      <c r="A157" s="35"/>
      <c r="B157" s="36"/>
      <c r="C157" s="37"/>
      <c r="D157" s="205" t="s">
        <v>155</v>
      </c>
      <c r="E157" s="37"/>
      <c r="F157" s="206" t="s">
        <v>2059</v>
      </c>
      <c r="G157" s="37"/>
      <c r="H157" s="37"/>
      <c r="I157" s="202"/>
      <c r="J157" s="37"/>
      <c r="K157" s="37"/>
      <c r="L157" s="40"/>
      <c r="M157" s="203"/>
      <c r="N157" s="204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155</v>
      </c>
      <c r="AU157" s="18" t="s">
        <v>83</v>
      </c>
    </row>
    <row r="158" spans="1:65" s="2" customFormat="1" ht="24.2" customHeight="1">
      <c r="A158" s="35"/>
      <c r="B158" s="36"/>
      <c r="C158" s="187" t="s">
        <v>190</v>
      </c>
      <c r="D158" s="187" t="s">
        <v>148</v>
      </c>
      <c r="E158" s="188" t="s">
        <v>2060</v>
      </c>
      <c r="F158" s="189" t="s">
        <v>2061</v>
      </c>
      <c r="G158" s="190" t="s">
        <v>170</v>
      </c>
      <c r="H158" s="191">
        <v>655.86</v>
      </c>
      <c r="I158" s="192"/>
      <c r="J158" s="193">
        <f>ROUND(I158*H158,2)</f>
        <v>0</v>
      </c>
      <c r="K158" s="189" t="s">
        <v>152</v>
      </c>
      <c r="L158" s="40"/>
      <c r="M158" s="194" t="s">
        <v>1</v>
      </c>
      <c r="N158" s="195" t="s">
        <v>38</v>
      </c>
      <c r="O158" s="72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8" t="s">
        <v>153</v>
      </c>
      <c r="AT158" s="198" t="s">
        <v>148</v>
      </c>
      <c r="AU158" s="198" t="s">
        <v>83</v>
      </c>
      <c r="AY158" s="18" t="s">
        <v>146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8" t="s">
        <v>81</v>
      </c>
      <c r="BK158" s="199">
        <f>ROUND(I158*H158,2)</f>
        <v>0</v>
      </c>
      <c r="BL158" s="18" t="s">
        <v>153</v>
      </c>
      <c r="BM158" s="198" t="s">
        <v>193</v>
      </c>
    </row>
    <row r="159" spans="1:65" s="2" customFormat="1" ht="19.5">
      <c r="A159" s="35"/>
      <c r="B159" s="36"/>
      <c r="C159" s="37"/>
      <c r="D159" s="200" t="s">
        <v>154</v>
      </c>
      <c r="E159" s="37"/>
      <c r="F159" s="201" t="s">
        <v>2061</v>
      </c>
      <c r="G159" s="37"/>
      <c r="H159" s="37"/>
      <c r="I159" s="202"/>
      <c r="J159" s="37"/>
      <c r="K159" s="37"/>
      <c r="L159" s="40"/>
      <c r="M159" s="203"/>
      <c r="N159" s="204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154</v>
      </c>
      <c r="AU159" s="18" t="s">
        <v>83</v>
      </c>
    </row>
    <row r="160" spans="1:65" s="2" customFormat="1" ht="11.25">
      <c r="A160" s="35"/>
      <c r="B160" s="36"/>
      <c r="C160" s="37"/>
      <c r="D160" s="205" t="s">
        <v>155</v>
      </c>
      <c r="E160" s="37"/>
      <c r="F160" s="206" t="s">
        <v>2062</v>
      </c>
      <c r="G160" s="37"/>
      <c r="H160" s="37"/>
      <c r="I160" s="202"/>
      <c r="J160" s="37"/>
      <c r="K160" s="37"/>
      <c r="L160" s="40"/>
      <c r="M160" s="203"/>
      <c r="N160" s="204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155</v>
      </c>
      <c r="AU160" s="18" t="s">
        <v>83</v>
      </c>
    </row>
    <row r="161" spans="1:65" s="14" customFormat="1" ht="11.25">
      <c r="B161" s="217"/>
      <c r="C161" s="218"/>
      <c r="D161" s="200" t="s">
        <v>157</v>
      </c>
      <c r="E161" s="219" t="s">
        <v>1</v>
      </c>
      <c r="F161" s="220" t="s">
        <v>2063</v>
      </c>
      <c r="G161" s="218"/>
      <c r="H161" s="221">
        <v>182.8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157</v>
      </c>
      <c r="AU161" s="227" t="s">
        <v>83</v>
      </c>
      <c r="AV161" s="14" t="s">
        <v>83</v>
      </c>
      <c r="AW161" s="14" t="s">
        <v>30</v>
      </c>
      <c r="AX161" s="14" t="s">
        <v>73</v>
      </c>
      <c r="AY161" s="227" t="s">
        <v>146</v>
      </c>
    </row>
    <row r="162" spans="1:65" s="14" customFormat="1" ht="11.25">
      <c r="B162" s="217"/>
      <c r="C162" s="218"/>
      <c r="D162" s="200" t="s">
        <v>157</v>
      </c>
      <c r="E162" s="219" t="s">
        <v>1</v>
      </c>
      <c r="F162" s="220" t="s">
        <v>2064</v>
      </c>
      <c r="G162" s="218"/>
      <c r="H162" s="221">
        <v>473.06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157</v>
      </c>
      <c r="AU162" s="227" t="s">
        <v>83</v>
      </c>
      <c r="AV162" s="14" t="s">
        <v>83</v>
      </c>
      <c r="AW162" s="14" t="s">
        <v>30</v>
      </c>
      <c r="AX162" s="14" t="s">
        <v>73</v>
      </c>
      <c r="AY162" s="227" t="s">
        <v>146</v>
      </c>
    </row>
    <row r="163" spans="1:65" s="15" customFormat="1" ht="11.25">
      <c r="B163" s="228"/>
      <c r="C163" s="229"/>
      <c r="D163" s="200" t="s">
        <v>157</v>
      </c>
      <c r="E163" s="230" t="s">
        <v>1</v>
      </c>
      <c r="F163" s="231" t="s">
        <v>160</v>
      </c>
      <c r="G163" s="229"/>
      <c r="H163" s="232">
        <v>655.86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157</v>
      </c>
      <c r="AU163" s="238" t="s">
        <v>83</v>
      </c>
      <c r="AV163" s="15" t="s">
        <v>153</v>
      </c>
      <c r="AW163" s="15" t="s">
        <v>30</v>
      </c>
      <c r="AX163" s="15" t="s">
        <v>81</v>
      </c>
      <c r="AY163" s="238" t="s">
        <v>146</v>
      </c>
    </row>
    <row r="164" spans="1:65" s="2" customFormat="1" ht="24.2" customHeight="1">
      <c r="A164" s="35"/>
      <c r="B164" s="36"/>
      <c r="C164" s="187" t="s">
        <v>165</v>
      </c>
      <c r="D164" s="187" t="s">
        <v>148</v>
      </c>
      <c r="E164" s="188" t="s">
        <v>2065</v>
      </c>
      <c r="F164" s="189" t="s">
        <v>2066</v>
      </c>
      <c r="G164" s="190" t="s">
        <v>170</v>
      </c>
      <c r="H164" s="191">
        <v>655.86</v>
      </c>
      <c r="I164" s="192"/>
      <c r="J164" s="193">
        <f>ROUND(I164*H164,2)</f>
        <v>0</v>
      </c>
      <c r="K164" s="189" t="s">
        <v>152</v>
      </c>
      <c r="L164" s="40"/>
      <c r="M164" s="194" t="s">
        <v>1</v>
      </c>
      <c r="N164" s="195" t="s">
        <v>38</v>
      </c>
      <c r="O164" s="72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8" t="s">
        <v>153</v>
      </c>
      <c r="AT164" s="198" t="s">
        <v>148</v>
      </c>
      <c r="AU164" s="198" t="s">
        <v>83</v>
      </c>
      <c r="AY164" s="18" t="s">
        <v>146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8" t="s">
        <v>81</v>
      </c>
      <c r="BK164" s="199">
        <f>ROUND(I164*H164,2)</f>
        <v>0</v>
      </c>
      <c r="BL164" s="18" t="s">
        <v>153</v>
      </c>
      <c r="BM164" s="198" t="s">
        <v>199</v>
      </c>
    </row>
    <row r="165" spans="1:65" s="2" customFormat="1" ht="19.5">
      <c r="A165" s="35"/>
      <c r="B165" s="36"/>
      <c r="C165" s="37"/>
      <c r="D165" s="200" t="s">
        <v>154</v>
      </c>
      <c r="E165" s="37"/>
      <c r="F165" s="201" t="s">
        <v>2066</v>
      </c>
      <c r="G165" s="37"/>
      <c r="H165" s="37"/>
      <c r="I165" s="202"/>
      <c r="J165" s="37"/>
      <c r="K165" s="37"/>
      <c r="L165" s="40"/>
      <c r="M165" s="203"/>
      <c r="N165" s="204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154</v>
      </c>
      <c r="AU165" s="18" t="s">
        <v>83</v>
      </c>
    </row>
    <row r="166" spans="1:65" s="2" customFormat="1" ht="11.25">
      <c r="A166" s="35"/>
      <c r="B166" s="36"/>
      <c r="C166" s="37"/>
      <c r="D166" s="205" t="s">
        <v>155</v>
      </c>
      <c r="E166" s="37"/>
      <c r="F166" s="206" t="s">
        <v>2067</v>
      </c>
      <c r="G166" s="37"/>
      <c r="H166" s="37"/>
      <c r="I166" s="202"/>
      <c r="J166" s="37"/>
      <c r="K166" s="37"/>
      <c r="L166" s="40"/>
      <c r="M166" s="203"/>
      <c r="N166" s="204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155</v>
      </c>
      <c r="AU166" s="18" t="s">
        <v>83</v>
      </c>
    </row>
    <row r="167" spans="1:65" s="2" customFormat="1" ht="24.2" customHeight="1">
      <c r="A167" s="35"/>
      <c r="B167" s="36"/>
      <c r="C167" s="187" t="s">
        <v>188</v>
      </c>
      <c r="D167" s="187" t="s">
        <v>148</v>
      </c>
      <c r="E167" s="188" t="s">
        <v>2068</v>
      </c>
      <c r="F167" s="189" t="s">
        <v>2069</v>
      </c>
      <c r="G167" s="190" t="s">
        <v>170</v>
      </c>
      <c r="H167" s="191">
        <v>655.86</v>
      </c>
      <c r="I167" s="192"/>
      <c r="J167" s="193">
        <f>ROUND(I167*H167,2)</f>
        <v>0</v>
      </c>
      <c r="K167" s="189" t="s">
        <v>152</v>
      </c>
      <c r="L167" s="40"/>
      <c r="M167" s="194" t="s">
        <v>1</v>
      </c>
      <c r="N167" s="195" t="s">
        <v>38</v>
      </c>
      <c r="O167" s="72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8" t="s">
        <v>153</v>
      </c>
      <c r="AT167" s="198" t="s">
        <v>148</v>
      </c>
      <c r="AU167" s="198" t="s">
        <v>83</v>
      </c>
      <c r="AY167" s="18" t="s">
        <v>146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8" t="s">
        <v>81</v>
      </c>
      <c r="BK167" s="199">
        <f>ROUND(I167*H167,2)</f>
        <v>0</v>
      </c>
      <c r="BL167" s="18" t="s">
        <v>153</v>
      </c>
      <c r="BM167" s="198" t="s">
        <v>205</v>
      </c>
    </row>
    <row r="168" spans="1:65" s="2" customFormat="1" ht="19.5">
      <c r="A168" s="35"/>
      <c r="B168" s="36"/>
      <c r="C168" s="37"/>
      <c r="D168" s="200" t="s">
        <v>154</v>
      </c>
      <c r="E168" s="37"/>
      <c r="F168" s="201" t="s">
        <v>2069</v>
      </c>
      <c r="G168" s="37"/>
      <c r="H168" s="37"/>
      <c r="I168" s="202"/>
      <c r="J168" s="37"/>
      <c r="K168" s="37"/>
      <c r="L168" s="40"/>
      <c r="M168" s="203"/>
      <c r="N168" s="204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154</v>
      </c>
      <c r="AU168" s="18" t="s">
        <v>83</v>
      </c>
    </row>
    <row r="169" spans="1:65" s="2" customFormat="1" ht="11.25">
      <c r="A169" s="35"/>
      <c r="B169" s="36"/>
      <c r="C169" s="37"/>
      <c r="D169" s="205" t="s">
        <v>155</v>
      </c>
      <c r="E169" s="37"/>
      <c r="F169" s="206" t="s">
        <v>2070</v>
      </c>
      <c r="G169" s="37"/>
      <c r="H169" s="37"/>
      <c r="I169" s="202"/>
      <c r="J169" s="37"/>
      <c r="K169" s="37"/>
      <c r="L169" s="40"/>
      <c r="M169" s="203"/>
      <c r="N169" s="204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155</v>
      </c>
      <c r="AU169" s="18" t="s">
        <v>83</v>
      </c>
    </row>
    <row r="170" spans="1:65" s="2" customFormat="1" ht="24.2" customHeight="1">
      <c r="A170" s="35"/>
      <c r="B170" s="36"/>
      <c r="C170" s="187" t="s">
        <v>182</v>
      </c>
      <c r="D170" s="187" t="s">
        <v>148</v>
      </c>
      <c r="E170" s="188" t="s">
        <v>2071</v>
      </c>
      <c r="F170" s="189" t="s">
        <v>2072</v>
      </c>
      <c r="G170" s="190" t="s">
        <v>170</v>
      </c>
      <c r="H170" s="191">
        <v>655.86</v>
      </c>
      <c r="I170" s="192"/>
      <c r="J170" s="193">
        <f>ROUND(I170*H170,2)</f>
        <v>0</v>
      </c>
      <c r="K170" s="189" t="s">
        <v>152</v>
      </c>
      <c r="L170" s="40"/>
      <c r="M170" s="194" t="s">
        <v>1</v>
      </c>
      <c r="N170" s="195" t="s">
        <v>38</v>
      </c>
      <c r="O170" s="72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8" t="s">
        <v>153</v>
      </c>
      <c r="AT170" s="198" t="s">
        <v>148</v>
      </c>
      <c r="AU170" s="198" t="s">
        <v>83</v>
      </c>
      <c r="AY170" s="18" t="s">
        <v>146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8" t="s">
        <v>81</v>
      </c>
      <c r="BK170" s="199">
        <f>ROUND(I170*H170,2)</f>
        <v>0</v>
      </c>
      <c r="BL170" s="18" t="s">
        <v>153</v>
      </c>
      <c r="BM170" s="198" t="s">
        <v>218</v>
      </c>
    </row>
    <row r="171" spans="1:65" s="2" customFormat="1" ht="11.25">
      <c r="A171" s="35"/>
      <c r="B171" s="36"/>
      <c r="C171" s="37"/>
      <c r="D171" s="200" t="s">
        <v>154</v>
      </c>
      <c r="E171" s="37"/>
      <c r="F171" s="201" t="s">
        <v>2072</v>
      </c>
      <c r="G171" s="37"/>
      <c r="H171" s="37"/>
      <c r="I171" s="202"/>
      <c r="J171" s="37"/>
      <c r="K171" s="37"/>
      <c r="L171" s="40"/>
      <c r="M171" s="203"/>
      <c r="N171" s="204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154</v>
      </c>
      <c r="AU171" s="18" t="s">
        <v>83</v>
      </c>
    </row>
    <row r="172" spans="1:65" s="2" customFormat="1" ht="11.25">
      <c r="A172" s="35"/>
      <c r="B172" s="36"/>
      <c r="C172" s="37"/>
      <c r="D172" s="205" t="s">
        <v>155</v>
      </c>
      <c r="E172" s="37"/>
      <c r="F172" s="206" t="s">
        <v>2073</v>
      </c>
      <c r="G172" s="37"/>
      <c r="H172" s="37"/>
      <c r="I172" s="202"/>
      <c r="J172" s="37"/>
      <c r="K172" s="37"/>
      <c r="L172" s="40"/>
      <c r="M172" s="203"/>
      <c r="N172" s="204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155</v>
      </c>
      <c r="AU172" s="18" t="s">
        <v>83</v>
      </c>
    </row>
    <row r="173" spans="1:65" s="2" customFormat="1" ht="24.2" customHeight="1">
      <c r="A173" s="35"/>
      <c r="B173" s="36"/>
      <c r="C173" s="187" t="s">
        <v>222</v>
      </c>
      <c r="D173" s="187" t="s">
        <v>148</v>
      </c>
      <c r="E173" s="188" t="s">
        <v>2074</v>
      </c>
      <c r="F173" s="189" t="s">
        <v>2075</v>
      </c>
      <c r="G173" s="190" t="s">
        <v>170</v>
      </c>
      <c r="H173" s="191">
        <v>210.14</v>
      </c>
      <c r="I173" s="192"/>
      <c r="J173" s="193">
        <f>ROUND(I173*H173,2)</f>
        <v>0</v>
      </c>
      <c r="K173" s="189" t="s">
        <v>152</v>
      </c>
      <c r="L173" s="40"/>
      <c r="M173" s="194" t="s">
        <v>1</v>
      </c>
      <c r="N173" s="195" t="s">
        <v>38</v>
      </c>
      <c r="O173" s="72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8" t="s">
        <v>153</v>
      </c>
      <c r="AT173" s="198" t="s">
        <v>148</v>
      </c>
      <c r="AU173" s="198" t="s">
        <v>83</v>
      </c>
      <c r="AY173" s="18" t="s">
        <v>146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8" t="s">
        <v>81</v>
      </c>
      <c r="BK173" s="199">
        <f>ROUND(I173*H173,2)</f>
        <v>0</v>
      </c>
      <c r="BL173" s="18" t="s">
        <v>153</v>
      </c>
      <c r="BM173" s="198" t="s">
        <v>225</v>
      </c>
    </row>
    <row r="174" spans="1:65" s="2" customFormat="1" ht="19.5">
      <c r="A174" s="35"/>
      <c r="B174" s="36"/>
      <c r="C174" s="37"/>
      <c r="D174" s="200" t="s">
        <v>154</v>
      </c>
      <c r="E174" s="37"/>
      <c r="F174" s="201" t="s">
        <v>2075</v>
      </c>
      <c r="G174" s="37"/>
      <c r="H174" s="37"/>
      <c r="I174" s="202"/>
      <c r="J174" s="37"/>
      <c r="K174" s="37"/>
      <c r="L174" s="40"/>
      <c r="M174" s="203"/>
      <c r="N174" s="204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154</v>
      </c>
      <c r="AU174" s="18" t="s">
        <v>83</v>
      </c>
    </row>
    <row r="175" spans="1:65" s="2" customFormat="1" ht="11.25">
      <c r="A175" s="35"/>
      <c r="B175" s="36"/>
      <c r="C175" s="37"/>
      <c r="D175" s="205" t="s">
        <v>155</v>
      </c>
      <c r="E175" s="37"/>
      <c r="F175" s="206" t="s">
        <v>2076</v>
      </c>
      <c r="G175" s="37"/>
      <c r="H175" s="37"/>
      <c r="I175" s="202"/>
      <c r="J175" s="37"/>
      <c r="K175" s="37"/>
      <c r="L175" s="40"/>
      <c r="M175" s="203"/>
      <c r="N175" s="204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155</v>
      </c>
      <c r="AU175" s="18" t="s">
        <v>83</v>
      </c>
    </row>
    <row r="176" spans="1:65" s="14" customFormat="1" ht="11.25">
      <c r="B176" s="217"/>
      <c r="C176" s="218"/>
      <c r="D176" s="200" t="s">
        <v>157</v>
      </c>
      <c r="E176" s="219" t="s">
        <v>1</v>
      </c>
      <c r="F176" s="220" t="s">
        <v>2077</v>
      </c>
      <c r="G176" s="218"/>
      <c r="H176" s="221">
        <v>210.14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157</v>
      </c>
      <c r="AU176" s="227" t="s">
        <v>83</v>
      </c>
      <c r="AV176" s="14" t="s">
        <v>83</v>
      </c>
      <c r="AW176" s="14" t="s">
        <v>30</v>
      </c>
      <c r="AX176" s="14" t="s">
        <v>73</v>
      </c>
      <c r="AY176" s="227" t="s">
        <v>146</v>
      </c>
    </row>
    <row r="177" spans="1:65" s="15" customFormat="1" ht="11.25">
      <c r="B177" s="228"/>
      <c r="C177" s="229"/>
      <c r="D177" s="200" t="s">
        <v>157</v>
      </c>
      <c r="E177" s="230" t="s">
        <v>1</v>
      </c>
      <c r="F177" s="231" t="s">
        <v>160</v>
      </c>
      <c r="G177" s="229"/>
      <c r="H177" s="232">
        <v>210.14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AT177" s="238" t="s">
        <v>157</v>
      </c>
      <c r="AU177" s="238" t="s">
        <v>83</v>
      </c>
      <c r="AV177" s="15" t="s">
        <v>153</v>
      </c>
      <c r="AW177" s="15" t="s">
        <v>30</v>
      </c>
      <c r="AX177" s="15" t="s">
        <v>81</v>
      </c>
      <c r="AY177" s="238" t="s">
        <v>146</v>
      </c>
    </row>
    <row r="178" spans="1:65" s="2" customFormat="1" ht="24.2" customHeight="1">
      <c r="A178" s="35"/>
      <c r="B178" s="36"/>
      <c r="C178" s="187" t="s">
        <v>187</v>
      </c>
      <c r="D178" s="187" t="s">
        <v>148</v>
      </c>
      <c r="E178" s="188" t="s">
        <v>2078</v>
      </c>
      <c r="F178" s="189" t="s">
        <v>2079</v>
      </c>
      <c r="G178" s="190" t="s">
        <v>320</v>
      </c>
      <c r="H178" s="191">
        <v>368.1</v>
      </c>
      <c r="I178" s="192"/>
      <c r="J178" s="193">
        <f>ROUND(I178*H178,2)</f>
        <v>0</v>
      </c>
      <c r="K178" s="189" t="s">
        <v>152</v>
      </c>
      <c r="L178" s="40"/>
      <c r="M178" s="194" t="s">
        <v>1</v>
      </c>
      <c r="N178" s="195" t="s">
        <v>38</v>
      </c>
      <c r="O178" s="72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8" t="s">
        <v>153</v>
      </c>
      <c r="AT178" s="198" t="s">
        <v>148</v>
      </c>
      <c r="AU178" s="198" t="s">
        <v>83</v>
      </c>
      <c r="AY178" s="18" t="s">
        <v>146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8" t="s">
        <v>81</v>
      </c>
      <c r="BK178" s="199">
        <f>ROUND(I178*H178,2)</f>
        <v>0</v>
      </c>
      <c r="BL178" s="18" t="s">
        <v>153</v>
      </c>
      <c r="BM178" s="198" t="s">
        <v>262</v>
      </c>
    </row>
    <row r="179" spans="1:65" s="2" customFormat="1" ht="19.5">
      <c r="A179" s="35"/>
      <c r="B179" s="36"/>
      <c r="C179" s="37"/>
      <c r="D179" s="200" t="s">
        <v>154</v>
      </c>
      <c r="E179" s="37"/>
      <c r="F179" s="201" t="s">
        <v>2079</v>
      </c>
      <c r="G179" s="37"/>
      <c r="H179" s="37"/>
      <c r="I179" s="202"/>
      <c r="J179" s="37"/>
      <c r="K179" s="37"/>
      <c r="L179" s="40"/>
      <c r="M179" s="203"/>
      <c r="N179" s="204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154</v>
      </c>
      <c r="AU179" s="18" t="s">
        <v>83</v>
      </c>
    </row>
    <row r="180" spans="1:65" s="2" customFormat="1" ht="11.25">
      <c r="A180" s="35"/>
      <c r="B180" s="36"/>
      <c r="C180" s="37"/>
      <c r="D180" s="205" t="s">
        <v>155</v>
      </c>
      <c r="E180" s="37"/>
      <c r="F180" s="206" t="s">
        <v>2080</v>
      </c>
      <c r="G180" s="37"/>
      <c r="H180" s="37"/>
      <c r="I180" s="202"/>
      <c r="J180" s="37"/>
      <c r="K180" s="37"/>
      <c r="L180" s="40"/>
      <c r="M180" s="203"/>
      <c r="N180" s="204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155</v>
      </c>
      <c r="AU180" s="18" t="s">
        <v>83</v>
      </c>
    </row>
    <row r="181" spans="1:65" s="14" customFormat="1" ht="11.25">
      <c r="B181" s="217"/>
      <c r="C181" s="218"/>
      <c r="D181" s="200" t="s">
        <v>157</v>
      </c>
      <c r="E181" s="219" t="s">
        <v>1</v>
      </c>
      <c r="F181" s="220" t="s">
        <v>2081</v>
      </c>
      <c r="G181" s="218"/>
      <c r="H181" s="221">
        <v>321.39999999999998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157</v>
      </c>
      <c r="AU181" s="227" t="s">
        <v>83</v>
      </c>
      <c r="AV181" s="14" t="s">
        <v>83</v>
      </c>
      <c r="AW181" s="14" t="s">
        <v>30</v>
      </c>
      <c r="AX181" s="14" t="s">
        <v>73</v>
      </c>
      <c r="AY181" s="227" t="s">
        <v>146</v>
      </c>
    </row>
    <row r="182" spans="1:65" s="14" customFormat="1" ht="11.25">
      <c r="B182" s="217"/>
      <c r="C182" s="218"/>
      <c r="D182" s="200" t="s">
        <v>157</v>
      </c>
      <c r="E182" s="219" t="s">
        <v>1</v>
      </c>
      <c r="F182" s="220" t="s">
        <v>2082</v>
      </c>
      <c r="G182" s="218"/>
      <c r="H182" s="221">
        <v>13.4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157</v>
      </c>
      <c r="AU182" s="227" t="s">
        <v>83</v>
      </c>
      <c r="AV182" s="14" t="s">
        <v>83</v>
      </c>
      <c r="AW182" s="14" t="s">
        <v>30</v>
      </c>
      <c r="AX182" s="14" t="s">
        <v>73</v>
      </c>
      <c r="AY182" s="227" t="s">
        <v>146</v>
      </c>
    </row>
    <row r="183" spans="1:65" s="14" customFormat="1" ht="11.25">
      <c r="B183" s="217"/>
      <c r="C183" s="218"/>
      <c r="D183" s="200" t="s">
        <v>157</v>
      </c>
      <c r="E183" s="219" t="s">
        <v>1</v>
      </c>
      <c r="F183" s="220" t="s">
        <v>2083</v>
      </c>
      <c r="G183" s="218"/>
      <c r="H183" s="221">
        <v>23.3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157</v>
      </c>
      <c r="AU183" s="227" t="s">
        <v>83</v>
      </c>
      <c r="AV183" s="14" t="s">
        <v>83</v>
      </c>
      <c r="AW183" s="14" t="s">
        <v>30</v>
      </c>
      <c r="AX183" s="14" t="s">
        <v>73</v>
      </c>
      <c r="AY183" s="227" t="s">
        <v>146</v>
      </c>
    </row>
    <row r="184" spans="1:65" s="14" customFormat="1" ht="11.25">
      <c r="B184" s="217"/>
      <c r="C184" s="218"/>
      <c r="D184" s="200" t="s">
        <v>157</v>
      </c>
      <c r="E184" s="219" t="s">
        <v>1</v>
      </c>
      <c r="F184" s="220" t="s">
        <v>2084</v>
      </c>
      <c r="G184" s="218"/>
      <c r="H184" s="221">
        <v>10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157</v>
      </c>
      <c r="AU184" s="227" t="s">
        <v>83</v>
      </c>
      <c r="AV184" s="14" t="s">
        <v>83</v>
      </c>
      <c r="AW184" s="14" t="s">
        <v>30</v>
      </c>
      <c r="AX184" s="14" t="s">
        <v>73</v>
      </c>
      <c r="AY184" s="227" t="s">
        <v>146</v>
      </c>
    </row>
    <row r="185" spans="1:65" s="15" customFormat="1" ht="11.25">
      <c r="B185" s="228"/>
      <c r="C185" s="229"/>
      <c r="D185" s="200" t="s">
        <v>157</v>
      </c>
      <c r="E185" s="230" t="s">
        <v>1</v>
      </c>
      <c r="F185" s="231" t="s">
        <v>160</v>
      </c>
      <c r="G185" s="229"/>
      <c r="H185" s="232">
        <v>368.09999999999997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AT185" s="238" t="s">
        <v>157</v>
      </c>
      <c r="AU185" s="238" t="s">
        <v>83</v>
      </c>
      <c r="AV185" s="15" t="s">
        <v>153</v>
      </c>
      <c r="AW185" s="15" t="s">
        <v>30</v>
      </c>
      <c r="AX185" s="15" t="s">
        <v>81</v>
      </c>
      <c r="AY185" s="238" t="s">
        <v>146</v>
      </c>
    </row>
    <row r="186" spans="1:65" s="2" customFormat="1" ht="21.75" customHeight="1">
      <c r="A186" s="35"/>
      <c r="B186" s="36"/>
      <c r="C186" s="187" t="s">
        <v>265</v>
      </c>
      <c r="D186" s="187" t="s">
        <v>148</v>
      </c>
      <c r="E186" s="188" t="s">
        <v>2085</v>
      </c>
      <c r="F186" s="189" t="s">
        <v>2086</v>
      </c>
      <c r="G186" s="190" t="s">
        <v>170</v>
      </c>
      <c r="H186" s="191">
        <v>21.65</v>
      </c>
      <c r="I186" s="192"/>
      <c r="J186" s="193">
        <f>ROUND(I186*H186,2)</f>
        <v>0</v>
      </c>
      <c r="K186" s="189" t="s">
        <v>152</v>
      </c>
      <c r="L186" s="40"/>
      <c r="M186" s="194" t="s">
        <v>1</v>
      </c>
      <c r="N186" s="195" t="s">
        <v>38</v>
      </c>
      <c r="O186" s="72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8" t="s">
        <v>153</v>
      </c>
      <c r="AT186" s="198" t="s">
        <v>148</v>
      </c>
      <c r="AU186" s="198" t="s">
        <v>83</v>
      </c>
      <c r="AY186" s="18" t="s">
        <v>146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8" t="s">
        <v>81</v>
      </c>
      <c r="BK186" s="199">
        <f>ROUND(I186*H186,2)</f>
        <v>0</v>
      </c>
      <c r="BL186" s="18" t="s">
        <v>153</v>
      </c>
      <c r="BM186" s="198" t="s">
        <v>268</v>
      </c>
    </row>
    <row r="187" spans="1:65" s="2" customFormat="1" ht="11.25">
      <c r="A187" s="35"/>
      <c r="B187" s="36"/>
      <c r="C187" s="37"/>
      <c r="D187" s="200" t="s">
        <v>154</v>
      </c>
      <c r="E187" s="37"/>
      <c r="F187" s="201" t="s">
        <v>2086</v>
      </c>
      <c r="G187" s="37"/>
      <c r="H187" s="37"/>
      <c r="I187" s="202"/>
      <c r="J187" s="37"/>
      <c r="K187" s="37"/>
      <c r="L187" s="40"/>
      <c r="M187" s="203"/>
      <c r="N187" s="204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154</v>
      </c>
      <c r="AU187" s="18" t="s">
        <v>83</v>
      </c>
    </row>
    <row r="188" spans="1:65" s="2" customFormat="1" ht="11.25">
      <c r="A188" s="35"/>
      <c r="B188" s="36"/>
      <c r="C188" s="37"/>
      <c r="D188" s="205" t="s">
        <v>155</v>
      </c>
      <c r="E188" s="37"/>
      <c r="F188" s="206" t="s">
        <v>2087</v>
      </c>
      <c r="G188" s="37"/>
      <c r="H188" s="37"/>
      <c r="I188" s="202"/>
      <c r="J188" s="37"/>
      <c r="K188" s="37"/>
      <c r="L188" s="40"/>
      <c r="M188" s="203"/>
      <c r="N188" s="204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155</v>
      </c>
      <c r="AU188" s="18" t="s">
        <v>83</v>
      </c>
    </row>
    <row r="189" spans="1:65" s="14" customFormat="1" ht="11.25">
      <c r="B189" s="217"/>
      <c r="C189" s="218"/>
      <c r="D189" s="200" t="s">
        <v>157</v>
      </c>
      <c r="E189" s="219" t="s">
        <v>1</v>
      </c>
      <c r="F189" s="220" t="s">
        <v>2088</v>
      </c>
      <c r="G189" s="218"/>
      <c r="H189" s="221">
        <v>21.65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157</v>
      </c>
      <c r="AU189" s="227" t="s">
        <v>83</v>
      </c>
      <c r="AV189" s="14" t="s">
        <v>83</v>
      </c>
      <c r="AW189" s="14" t="s">
        <v>30</v>
      </c>
      <c r="AX189" s="14" t="s">
        <v>73</v>
      </c>
      <c r="AY189" s="227" t="s">
        <v>146</v>
      </c>
    </row>
    <row r="190" spans="1:65" s="15" customFormat="1" ht="11.25">
      <c r="B190" s="228"/>
      <c r="C190" s="229"/>
      <c r="D190" s="200" t="s">
        <v>157</v>
      </c>
      <c r="E190" s="230" t="s">
        <v>1</v>
      </c>
      <c r="F190" s="231" t="s">
        <v>160</v>
      </c>
      <c r="G190" s="229"/>
      <c r="H190" s="232">
        <v>21.65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157</v>
      </c>
      <c r="AU190" s="238" t="s">
        <v>83</v>
      </c>
      <c r="AV190" s="15" t="s">
        <v>153</v>
      </c>
      <c r="AW190" s="15" t="s">
        <v>30</v>
      </c>
      <c r="AX190" s="15" t="s">
        <v>81</v>
      </c>
      <c r="AY190" s="238" t="s">
        <v>146</v>
      </c>
    </row>
    <row r="191" spans="1:65" s="2" customFormat="1" ht="21.75" customHeight="1">
      <c r="A191" s="35"/>
      <c r="B191" s="36"/>
      <c r="C191" s="187" t="s">
        <v>193</v>
      </c>
      <c r="D191" s="187" t="s">
        <v>148</v>
      </c>
      <c r="E191" s="188" t="s">
        <v>2089</v>
      </c>
      <c r="F191" s="189" t="s">
        <v>2090</v>
      </c>
      <c r="G191" s="190" t="s">
        <v>170</v>
      </c>
      <c r="H191" s="191">
        <v>43</v>
      </c>
      <c r="I191" s="192"/>
      <c r="J191" s="193">
        <f>ROUND(I191*H191,2)</f>
        <v>0</v>
      </c>
      <c r="K191" s="189" t="s">
        <v>312</v>
      </c>
      <c r="L191" s="40"/>
      <c r="M191" s="194" t="s">
        <v>1</v>
      </c>
      <c r="N191" s="195" t="s">
        <v>38</v>
      </c>
      <c r="O191" s="72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8" t="s">
        <v>153</v>
      </c>
      <c r="AT191" s="198" t="s">
        <v>148</v>
      </c>
      <c r="AU191" s="198" t="s">
        <v>83</v>
      </c>
      <c r="AY191" s="18" t="s">
        <v>146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8" t="s">
        <v>81</v>
      </c>
      <c r="BK191" s="199">
        <f>ROUND(I191*H191,2)</f>
        <v>0</v>
      </c>
      <c r="BL191" s="18" t="s">
        <v>153</v>
      </c>
      <c r="BM191" s="198" t="s">
        <v>273</v>
      </c>
    </row>
    <row r="192" spans="1:65" s="2" customFormat="1" ht="11.25">
      <c r="A192" s="35"/>
      <c r="B192" s="36"/>
      <c r="C192" s="37"/>
      <c r="D192" s="200" t="s">
        <v>154</v>
      </c>
      <c r="E192" s="37"/>
      <c r="F192" s="201" t="s">
        <v>2090</v>
      </c>
      <c r="G192" s="37"/>
      <c r="H192" s="37"/>
      <c r="I192" s="202"/>
      <c r="J192" s="37"/>
      <c r="K192" s="37"/>
      <c r="L192" s="40"/>
      <c r="M192" s="203"/>
      <c r="N192" s="204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154</v>
      </c>
      <c r="AU192" s="18" t="s">
        <v>83</v>
      </c>
    </row>
    <row r="193" spans="1:65" s="2" customFormat="1" ht="24.2" customHeight="1">
      <c r="A193" s="35"/>
      <c r="B193" s="36"/>
      <c r="C193" s="187" t="s">
        <v>8</v>
      </c>
      <c r="D193" s="187" t="s">
        <v>148</v>
      </c>
      <c r="E193" s="188" t="s">
        <v>2091</v>
      </c>
      <c r="F193" s="189" t="s">
        <v>2092</v>
      </c>
      <c r="G193" s="190" t="s">
        <v>170</v>
      </c>
      <c r="H193" s="191">
        <v>43</v>
      </c>
      <c r="I193" s="192"/>
      <c r="J193" s="193">
        <f>ROUND(I193*H193,2)</f>
        <v>0</v>
      </c>
      <c r="K193" s="189" t="s">
        <v>312</v>
      </c>
      <c r="L193" s="40"/>
      <c r="M193" s="194" t="s">
        <v>1</v>
      </c>
      <c r="N193" s="195" t="s">
        <v>38</v>
      </c>
      <c r="O193" s="72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8" t="s">
        <v>153</v>
      </c>
      <c r="AT193" s="198" t="s">
        <v>148</v>
      </c>
      <c r="AU193" s="198" t="s">
        <v>83</v>
      </c>
      <c r="AY193" s="18" t="s">
        <v>146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8" t="s">
        <v>81</v>
      </c>
      <c r="BK193" s="199">
        <f>ROUND(I193*H193,2)</f>
        <v>0</v>
      </c>
      <c r="BL193" s="18" t="s">
        <v>153</v>
      </c>
      <c r="BM193" s="198" t="s">
        <v>277</v>
      </c>
    </row>
    <row r="194" spans="1:65" s="2" customFormat="1" ht="19.5">
      <c r="A194" s="35"/>
      <c r="B194" s="36"/>
      <c r="C194" s="37"/>
      <c r="D194" s="200" t="s">
        <v>154</v>
      </c>
      <c r="E194" s="37"/>
      <c r="F194" s="201" t="s">
        <v>2092</v>
      </c>
      <c r="G194" s="37"/>
      <c r="H194" s="37"/>
      <c r="I194" s="202"/>
      <c r="J194" s="37"/>
      <c r="K194" s="37"/>
      <c r="L194" s="40"/>
      <c r="M194" s="203"/>
      <c r="N194" s="204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154</v>
      </c>
      <c r="AU194" s="18" t="s">
        <v>83</v>
      </c>
    </row>
    <row r="195" spans="1:65" s="14" customFormat="1" ht="11.25">
      <c r="B195" s="217"/>
      <c r="C195" s="218"/>
      <c r="D195" s="200" t="s">
        <v>157</v>
      </c>
      <c r="E195" s="219" t="s">
        <v>1</v>
      </c>
      <c r="F195" s="220" t="s">
        <v>2093</v>
      </c>
      <c r="G195" s="218"/>
      <c r="H195" s="221">
        <v>43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157</v>
      </c>
      <c r="AU195" s="227" t="s">
        <v>83</v>
      </c>
      <c r="AV195" s="14" t="s">
        <v>83</v>
      </c>
      <c r="AW195" s="14" t="s">
        <v>30</v>
      </c>
      <c r="AX195" s="14" t="s">
        <v>73</v>
      </c>
      <c r="AY195" s="227" t="s">
        <v>146</v>
      </c>
    </row>
    <row r="196" spans="1:65" s="15" customFormat="1" ht="11.25">
      <c r="B196" s="228"/>
      <c r="C196" s="229"/>
      <c r="D196" s="200" t="s">
        <v>157</v>
      </c>
      <c r="E196" s="230" t="s">
        <v>1</v>
      </c>
      <c r="F196" s="231" t="s">
        <v>160</v>
      </c>
      <c r="G196" s="229"/>
      <c r="H196" s="232">
        <v>43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AT196" s="238" t="s">
        <v>157</v>
      </c>
      <c r="AU196" s="238" t="s">
        <v>83</v>
      </c>
      <c r="AV196" s="15" t="s">
        <v>153</v>
      </c>
      <c r="AW196" s="15" t="s">
        <v>30</v>
      </c>
      <c r="AX196" s="15" t="s">
        <v>81</v>
      </c>
      <c r="AY196" s="238" t="s">
        <v>146</v>
      </c>
    </row>
    <row r="197" spans="1:65" s="12" customFormat="1" ht="22.9" customHeight="1">
      <c r="B197" s="171"/>
      <c r="C197" s="172"/>
      <c r="D197" s="173" t="s">
        <v>72</v>
      </c>
      <c r="E197" s="185" t="s">
        <v>188</v>
      </c>
      <c r="F197" s="185" t="s">
        <v>189</v>
      </c>
      <c r="G197" s="172"/>
      <c r="H197" s="172"/>
      <c r="I197" s="175"/>
      <c r="J197" s="186">
        <f>BK197</f>
        <v>0</v>
      </c>
      <c r="K197" s="172"/>
      <c r="L197" s="177"/>
      <c r="M197" s="178"/>
      <c r="N197" s="179"/>
      <c r="O197" s="179"/>
      <c r="P197" s="180">
        <f>SUM(P198:P279)</f>
        <v>0</v>
      </c>
      <c r="Q197" s="179"/>
      <c r="R197" s="180">
        <f>SUM(R198:R279)</f>
        <v>0</v>
      </c>
      <c r="S197" s="179"/>
      <c r="T197" s="181">
        <f>SUM(T198:T279)</f>
        <v>0</v>
      </c>
      <c r="AR197" s="182" t="s">
        <v>81</v>
      </c>
      <c r="AT197" s="183" t="s">
        <v>72</v>
      </c>
      <c r="AU197" s="183" t="s">
        <v>81</v>
      </c>
      <c r="AY197" s="182" t="s">
        <v>146</v>
      </c>
      <c r="BK197" s="184">
        <f>SUM(BK198:BK279)</f>
        <v>0</v>
      </c>
    </row>
    <row r="198" spans="1:65" s="2" customFormat="1" ht="16.5" customHeight="1">
      <c r="A198" s="35"/>
      <c r="B198" s="36"/>
      <c r="C198" s="187" t="s">
        <v>199</v>
      </c>
      <c r="D198" s="187" t="s">
        <v>148</v>
      </c>
      <c r="E198" s="188" t="s">
        <v>1831</v>
      </c>
      <c r="F198" s="189" t="s">
        <v>2094</v>
      </c>
      <c r="G198" s="190" t="s">
        <v>261</v>
      </c>
      <c r="H198" s="191">
        <v>1</v>
      </c>
      <c r="I198" s="192"/>
      <c r="J198" s="193">
        <f>ROUND(I198*H198,2)</f>
        <v>0</v>
      </c>
      <c r="K198" s="189" t="s">
        <v>312</v>
      </c>
      <c r="L198" s="40"/>
      <c r="M198" s="194" t="s">
        <v>1</v>
      </c>
      <c r="N198" s="195" t="s">
        <v>38</v>
      </c>
      <c r="O198" s="72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8" t="s">
        <v>153</v>
      </c>
      <c r="AT198" s="198" t="s">
        <v>148</v>
      </c>
      <c r="AU198" s="198" t="s">
        <v>83</v>
      </c>
      <c r="AY198" s="18" t="s">
        <v>146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8" t="s">
        <v>81</v>
      </c>
      <c r="BK198" s="199">
        <f>ROUND(I198*H198,2)</f>
        <v>0</v>
      </c>
      <c r="BL198" s="18" t="s">
        <v>153</v>
      </c>
      <c r="BM198" s="198" t="s">
        <v>281</v>
      </c>
    </row>
    <row r="199" spans="1:65" s="2" customFormat="1" ht="11.25">
      <c r="A199" s="35"/>
      <c r="B199" s="36"/>
      <c r="C199" s="37"/>
      <c r="D199" s="200" t="s">
        <v>154</v>
      </c>
      <c r="E199" s="37"/>
      <c r="F199" s="201" t="s">
        <v>2094</v>
      </c>
      <c r="G199" s="37"/>
      <c r="H199" s="37"/>
      <c r="I199" s="202"/>
      <c r="J199" s="37"/>
      <c r="K199" s="37"/>
      <c r="L199" s="40"/>
      <c r="M199" s="203"/>
      <c r="N199" s="204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154</v>
      </c>
      <c r="AU199" s="18" t="s">
        <v>83</v>
      </c>
    </row>
    <row r="200" spans="1:65" s="2" customFormat="1" ht="33" customHeight="1">
      <c r="A200" s="35"/>
      <c r="B200" s="36"/>
      <c r="C200" s="187" t="s">
        <v>283</v>
      </c>
      <c r="D200" s="187" t="s">
        <v>148</v>
      </c>
      <c r="E200" s="188" t="s">
        <v>1833</v>
      </c>
      <c r="F200" s="189" t="s">
        <v>1834</v>
      </c>
      <c r="G200" s="190" t="s">
        <v>320</v>
      </c>
      <c r="H200" s="191">
        <v>43.5</v>
      </c>
      <c r="I200" s="192"/>
      <c r="J200" s="193">
        <f>ROUND(I200*H200,2)</f>
        <v>0</v>
      </c>
      <c r="K200" s="189" t="s">
        <v>152</v>
      </c>
      <c r="L200" s="40"/>
      <c r="M200" s="194" t="s">
        <v>1</v>
      </c>
      <c r="N200" s="195" t="s">
        <v>38</v>
      </c>
      <c r="O200" s="72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8" t="s">
        <v>153</v>
      </c>
      <c r="AT200" s="198" t="s">
        <v>148</v>
      </c>
      <c r="AU200" s="198" t="s">
        <v>83</v>
      </c>
      <c r="AY200" s="18" t="s">
        <v>146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8" t="s">
        <v>81</v>
      </c>
      <c r="BK200" s="199">
        <f>ROUND(I200*H200,2)</f>
        <v>0</v>
      </c>
      <c r="BL200" s="18" t="s">
        <v>153</v>
      </c>
      <c r="BM200" s="198" t="s">
        <v>286</v>
      </c>
    </row>
    <row r="201" spans="1:65" s="2" customFormat="1" ht="19.5">
      <c r="A201" s="35"/>
      <c r="B201" s="36"/>
      <c r="C201" s="37"/>
      <c r="D201" s="200" t="s">
        <v>154</v>
      </c>
      <c r="E201" s="37"/>
      <c r="F201" s="201" t="s">
        <v>1834</v>
      </c>
      <c r="G201" s="37"/>
      <c r="H201" s="37"/>
      <c r="I201" s="202"/>
      <c r="J201" s="37"/>
      <c r="K201" s="37"/>
      <c r="L201" s="40"/>
      <c r="M201" s="203"/>
      <c r="N201" s="204"/>
      <c r="O201" s="72"/>
      <c r="P201" s="72"/>
      <c r="Q201" s="72"/>
      <c r="R201" s="72"/>
      <c r="S201" s="72"/>
      <c r="T201" s="73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154</v>
      </c>
      <c r="AU201" s="18" t="s">
        <v>83</v>
      </c>
    </row>
    <row r="202" spans="1:65" s="2" customFormat="1" ht="11.25">
      <c r="A202" s="35"/>
      <c r="B202" s="36"/>
      <c r="C202" s="37"/>
      <c r="D202" s="205" t="s">
        <v>155</v>
      </c>
      <c r="E202" s="37"/>
      <c r="F202" s="206" t="s">
        <v>1835</v>
      </c>
      <c r="G202" s="37"/>
      <c r="H202" s="37"/>
      <c r="I202" s="202"/>
      <c r="J202" s="37"/>
      <c r="K202" s="37"/>
      <c r="L202" s="40"/>
      <c r="M202" s="203"/>
      <c r="N202" s="204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155</v>
      </c>
      <c r="AU202" s="18" t="s">
        <v>83</v>
      </c>
    </row>
    <row r="203" spans="1:65" s="13" customFormat="1" ht="11.25">
      <c r="B203" s="207"/>
      <c r="C203" s="208"/>
      <c r="D203" s="200" t="s">
        <v>157</v>
      </c>
      <c r="E203" s="209" t="s">
        <v>1</v>
      </c>
      <c r="F203" s="210" t="s">
        <v>2095</v>
      </c>
      <c r="G203" s="208"/>
      <c r="H203" s="209" t="s">
        <v>1</v>
      </c>
      <c r="I203" s="211"/>
      <c r="J203" s="208"/>
      <c r="K203" s="208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157</v>
      </c>
      <c r="AU203" s="216" t="s">
        <v>83</v>
      </c>
      <c r="AV203" s="13" t="s">
        <v>81</v>
      </c>
      <c r="AW203" s="13" t="s">
        <v>30</v>
      </c>
      <c r="AX203" s="13" t="s">
        <v>73</v>
      </c>
      <c r="AY203" s="216" t="s">
        <v>146</v>
      </c>
    </row>
    <row r="204" spans="1:65" s="14" customFormat="1" ht="11.25">
      <c r="B204" s="217"/>
      <c r="C204" s="218"/>
      <c r="D204" s="200" t="s">
        <v>157</v>
      </c>
      <c r="E204" s="219" t="s">
        <v>1</v>
      </c>
      <c r="F204" s="220" t="s">
        <v>2096</v>
      </c>
      <c r="G204" s="218"/>
      <c r="H204" s="221">
        <v>43.5</v>
      </c>
      <c r="I204" s="222"/>
      <c r="J204" s="218"/>
      <c r="K204" s="218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157</v>
      </c>
      <c r="AU204" s="227" t="s">
        <v>83</v>
      </c>
      <c r="AV204" s="14" t="s">
        <v>83</v>
      </c>
      <c r="AW204" s="14" t="s">
        <v>30</v>
      </c>
      <c r="AX204" s="14" t="s">
        <v>73</v>
      </c>
      <c r="AY204" s="227" t="s">
        <v>146</v>
      </c>
    </row>
    <row r="205" spans="1:65" s="15" customFormat="1" ht="11.25">
      <c r="B205" s="228"/>
      <c r="C205" s="229"/>
      <c r="D205" s="200" t="s">
        <v>157</v>
      </c>
      <c r="E205" s="230" t="s">
        <v>1</v>
      </c>
      <c r="F205" s="231" t="s">
        <v>160</v>
      </c>
      <c r="G205" s="229"/>
      <c r="H205" s="232">
        <v>43.5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157</v>
      </c>
      <c r="AU205" s="238" t="s">
        <v>83</v>
      </c>
      <c r="AV205" s="15" t="s">
        <v>153</v>
      </c>
      <c r="AW205" s="15" t="s">
        <v>30</v>
      </c>
      <c r="AX205" s="15" t="s">
        <v>81</v>
      </c>
      <c r="AY205" s="238" t="s">
        <v>146</v>
      </c>
    </row>
    <row r="206" spans="1:65" s="2" customFormat="1" ht="16.5" customHeight="1">
      <c r="A206" s="35"/>
      <c r="B206" s="36"/>
      <c r="C206" s="239" t="s">
        <v>205</v>
      </c>
      <c r="D206" s="239" t="s">
        <v>161</v>
      </c>
      <c r="E206" s="240" t="s">
        <v>1837</v>
      </c>
      <c r="F206" s="241" t="s">
        <v>1838</v>
      </c>
      <c r="G206" s="242" t="s">
        <v>320</v>
      </c>
      <c r="H206" s="243">
        <v>45</v>
      </c>
      <c r="I206" s="244"/>
      <c r="J206" s="245">
        <f>ROUND(I206*H206,2)</f>
        <v>0</v>
      </c>
      <c r="K206" s="241" t="s">
        <v>152</v>
      </c>
      <c r="L206" s="246"/>
      <c r="M206" s="247" t="s">
        <v>1</v>
      </c>
      <c r="N206" s="248" t="s">
        <v>38</v>
      </c>
      <c r="O206" s="72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8" t="s">
        <v>165</v>
      </c>
      <c r="AT206" s="198" t="s">
        <v>161</v>
      </c>
      <c r="AU206" s="198" t="s">
        <v>83</v>
      </c>
      <c r="AY206" s="18" t="s">
        <v>146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8" t="s">
        <v>81</v>
      </c>
      <c r="BK206" s="199">
        <f>ROUND(I206*H206,2)</f>
        <v>0</v>
      </c>
      <c r="BL206" s="18" t="s">
        <v>153</v>
      </c>
      <c r="BM206" s="198" t="s">
        <v>291</v>
      </c>
    </row>
    <row r="207" spans="1:65" s="2" customFormat="1" ht="11.25">
      <c r="A207" s="35"/>
      <c r="B207" s="36"/>
      <c r="C207" s="37"/>
      <c r="D207" s="200" t="s">
        <v>154</v>
      </c>
      <c r="E207" s="37"/>
      <c r="F207" s="201" t="s">
        <v>1838</v>
      </c>
      <c r="G207" s="37"/>
      <c r="H207" s="37"/>
      <c r="I207" s="202"/>
      <c r="J207" s="37"/>
      <c r="K207" s="37"/>
      <c r="L207" s="40"/>
      <c r="M207" s="203"/>
      <c r="N207" s="204"/>
      <c r="O207" s="72"/>
      <c r="P207" s="72"/>
      <c r="Q207" s="72"/>
      <c r="R207" s="72"/>
      <c r="S207" s="72"/>
      <c r="T207" s="73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154</v>
      </c>
      <c r="AU207" s="18" t="s">
        <v>83</v>
      </c>
    </row>
    <row r="208" spans="1:65" s="2" customFormat="1" ht="37.9" customHeight="1">
      <c r="A208" s="35"/>
      <c r="B208" s="36"/>
      <c r="C208" s="187" t="s">
        <v>293</v>
      </c>
      <c r="D208" s="187" t="s">
        <v>148</v>
      </c>
      <c r="E208" s="188" t="s">
        <v>2097</v>
      </c>
      <c r="F208" s="189" t="s">
        <v>2098</v>
      </c>
      <c r="G208" s="190" t="s">
        <v>170</v>
      </c>
      <c r="H208" s="191">
        <v>951.3</v>
      </c>
      <c r="I208" s="192"/>
      <c r="J208" s="193">
        <f>ROUND(I208*H208,2)</f>
        <v>0</v>
      </c>
      <c r="K208" s="189" t="s">
        <v>152</v>
      </c>
      <c r="L208" s="40"/>
      <c r="M208" s="194" t="s">
        <v>1</v>
      </c>
      <c r="N208" s="195" t="s">
        <v>38</v>
      </c>
      <c r="O208" s="72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8" t="s">
        <v>153</v>
      </c>
      <c r="AT208" s="198" t="s">
        <v>148</v>
      </c>
      <c r="AU208" s="198" t="s">
        <v>83</v>
      </c>
      <c r="AY208" s="18" t="s">
        <v>146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8" t="s">
        <v>81</v>
      </c>
      <c r="BK208" s="199">
        <f>ROUND(I208*H208,2)</f>
        <v>0</v>
      </c>
      <c r="BL208" s="18" t="s">
        <v>153</v>
      </c>
      <c r="BM208" s="198" t="s">
        <v>296</v>
      </c>
    </row>
    <row r="209" spans="1:65" s="2" customFormat="1" ht="19.5">
      <c r="A209" s="35"/>
      <c r="B209" s="36"/>
      <c r="C209" s="37"/>
      <c r="D209" s="200" t="s">
        <v>154</v>
      </c>
      <c r="E209" s="37"/>
      <c r="F209" s="201" t="s">
        <v>2098</v>
      </c>
      <c r="G209" s="37"/>
      <c r="H209" s="37"/>
      <c r="I209" s="202"/>
      <c r="J209" s="37"/>
      <c r="K209" s="37"/>
      <c r="L209" s="40"/>
      <c r="M209" s="203"/>
      <c r="N209" s="204"/>
      <c r="O209" s="72"/>
      <c r="P209" s="72"/>
      <c r="Q209" s="72"/>
      <c r="R209" s="72"/>
      <c r="S209" s="72"/>
      <c r="T209" s="73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154</v>
      </c>
      <c r="AU209" s="18" t="s">
        <v>83</v>
      </c>
    </row>
    <row r="210" spans="1:65" s="2" customFormat="1" ht="11.25">
      <c r="A210" s="35"/>
      <c r="B210" s="36"/>
      <c r="C210" s="37"/>
      <c r="D210" s="205" t="s">
        <v>155</v>
      </c>
      <c r="E210" s="37"/>
      <c r="F210" s="206" t="s">
        <v>2099</v>
      </c>
      <c r="G210" s="37"/>
      <c r="H210" s="37"/>
      <c r="I210" s="202"/>
      <c r="J210" s="37"/>
      <c r="K210" s="37"/>
      <c r="L210" s="40"/>
      <c r="M210" s="203"/>
      <c r="N210" s="204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155</v>
      </c>
      <c r="AU210" s="18" t="s">
        <v>83</v>
      </c>
    </row>
    <row r="211" spans="1:65" s="14" customFormat="1" ht="11.25">
      <c r="B211" s="217"/>
      <c r="C211" s="218"/>
      <c r="D211" s="200" t="s">
        <v>157</v>
      </c>
      <c r="E211" s="219" t="s">
        <v>1</v>
      </c>
      <c r="F211" s="220" t="s">
        <v>2100</v>
      </c>
      <c r="G211" s="218"/>
      <c r="H211" s="221">
        <v>951.3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157</v>
      </c>
      <c r="AU211" s="227" t="s">
        <v>83</v>
      </c>
      <c r="AV211" s="14" t="s">
        <v>83</v>
      </c>
      <c r="AW211" s="14" t="s">
        <v>30</v>
      </c>
      <c r="AX211" s="14" t="s">
        <v>73</v>
      </c>
      <c r="AY211" s="227" t="s">
        <v>146</v>
      </c>
    </row>
    <row r="212" spans="1:65" s="15" customFormat="1" ht="11.25">
      <c r="B212" s="228"/>
      <c r="C212" s="229"/>
      <c r="D212" s="200" t="s">
        <v>157</v>
      </c>
      <c r="E212" s="230" t="s">
        <v>1</v>
      </c>
      <c r="F212" s="231" t="s">
        <v>160</v>
      </c>
      <c r="G212" s="229"/>
      <c r="H212" s="232">
        <v>951.3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AT212" s="238" t="s">
        <v>157</v>
      </c>
      <c r="AU212" s="238" t="s">
        <v>83</v>
      </c>
      <c r="AV212" s="15" t="s">
        <v>153</v>
      </c>
      <c r="AW212" s="15" t="s">
        <v>30</v>
      </c>
      <c r="AX212" s="15" t="s">
        <v>81</v>
      </c>
      <c r="AY212" s="238" t="s">
        <v>146</v>
      </c>
    </row>
    <row r="213" spans="1:65" s="2" customFormat="1" ht="33" customHeight="1">
      <c r="A213" s="35"/>
      <c r="B213" s="36"/>
      <c r="C213" s="187" t="s">
        <v>218</v>
      </c>
      <c r="D213" s="187" t="s">
        <v>148</v>
      </c>
      <c r="E213" s="188" t="s">
        <v>2101</v>
      </c>
      <c r="F213" s="189" t="s">
        <v>2102</v>
      </c>
      <c r="G213" s="190" t="s">
        <v>170</v>
      </c>
      <c r="H213" s="191">
        <v>57078</v>
      </c>
      <c r="I213" s="192"/>
      <c r="J213" s="193">
        <f>ROUND(I213*H213,2)</f>
        <v>0</v>
      </c>
      <c r="K213" s="189" t="s">
        <v>152</v>
      </c>
      <c r="L213" s="40"/>
      <c r="M213" s="194" t="s">
        <v>1</v>
      </c>
      <c r="N213" s="195" t="s">
        <v>38</v>
      </c>
      <c r="O213" s="72"/>
      <c r="P213" s="196">
        <f>O213*H213</f>
        <v>0</v>
      </c>
      <c r="Q213" s="196">
        <v>0</v>
      </c>
      <c r="R213" s="196">
        <f>Q213*H213</f>
        <v>0</v>
      </c>
      <c r="S213" s="196">
        <v>0</v>
      </c>
      <c r="T213" s="19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8" t="s">
        <v>153</v>
      </c>
      <c r="AT213" s="198" t="s">
        <v>148</v>
      </c>
      <c r="AU213" s="198" t="s">
        <v>83</v>
      </c>
      <c r="AY213" s="18" t="s">
        <v>146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8" t="s">
        <v>81</v>
      </c>
      <c r="BK213" s="199">
        <f>ROUND(I213*H213,2)</f>
        <v>0</v>
      </c>
      <c r="BL213" s="18" t="s">
        <v>153</v>
      </c>
      <c r="BM213" s="198" t="s">
        <v>304</v>
      </c>
    </row>
    <row r="214" spans="1:65" s="2" customFormat="1" ht="19.5">
      <c r="A214" s="35"/>
      <c r="B214" s="36"/>
      <c r="C214" s="37"/>
      <c r="D214" s="200" t="s">
        <v>154</v>
      </c>
      <c r="E214" s="37"/>
      <c r="F214" s="201" t="s">
        <v>2102</v>
      </c>
      <c r="G214" s="37"/>
      <c r="H214" s="37"/>
      <c r="I214" s="202"/>
      <c r="J214" s="37"/>
      <c r="K214" s="37"/>
      <c r="L214" s="40"/>
      <c r="M214" s="203"/>
      <c r="N214" s="204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154</v>
      </c>
      <c r="AU214" s="18" t="s">
        <v>83</v>
      </c>
    </row>
    <row r="215" spans="1:65" s="2" customFormat="1" ht="11.25">
      <c r="A215" s="35"/>
      <c r="B215" s="36"/>
      <c r="C215" s="37"/>
      <c r="D215" s="205" t="s">
        <v>155</v>
      </c>
      <c r="E215" s="37"/>
      <c r="F215" s="206" t="s">
        <v>2103</v>
      </c>
      <c r="G215" s="37"/>
      <c r="H215" s="37"/>
      <c r="I215" s="202"/>
      <c r="J215" s="37"/>
      <c r="K215" s="37"/>
      <c r="L215" s="40"/>
      <c r="M215" s="203"/>
      <c r="N215" s="204"/>
      <c r="O215" s="72"/>
      <c r="P215" s="72"/>
      <c r="Q215" s="72"/>
      <c r="R215" s="72"/>
      <c r="S215" s="72"/>
      <c r="T215" s="73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155</v>
      </c>
      <c r="AU215" s="18" t="s">
        <v>83</v>
      </c>
    </row>
    <row r="216" spans="1:65" s="14" customFormat="1" ht="11.25">
      <c r="B216" s="217"/>
      <c r="C216" s="218"/>
      <c r="D216" s="200" t="s">
        <v>157</v>
      </c>
      <c r="E216" s="219" t="s">
        <v>1</v>
      </c>
      <c r="F216" s="220" t="s">
        <v>2104</v>
      </c>
      <c r="G216" s="218"/>
      <c r="H216" s="221">
        <v>57078</v>
      </c>
      <c r="I216" s="222"/>
      <c r="J216" s="218"/>
      <c r="K216" s="218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157</v>
      </c>
      <c r="AU216" s="227" t="s">
        <v>83</v>
      </c>
      <c r="AV216" s="14" t="s">
        <v>83</v>
      </c>
      <c r="AW216" s="14" t="s">
        <v>30</v>
      </c>
      <c r="AX216" s="14" t="s">
        <v>73</v>
      </c>
      <c r="AY216" s="227" t="s">
        <v>146</v>
      </c>
    </row>
    <row r="217" spans="1:65" s="15" customFormat="1" ht="11.25">
      <c r="B217" s="228"/>
      <c r="C217" s="229"/>
      <c r="D217" s="200" t="s">
        <v>157</v>
      </c>
      <c r="E217" s="230" t="s">
        <v>1</v>
      </c>
      <c r="F217" s="231" t="s">
        <v>160</v>
      </c>
      <c r="G217" s="229"/>
      <c r="H217" s="232">
        <v>57078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AT217" s="238" t="s">
        <v>157</v>
      </c>
      <c r="AU217" s="238" t="s">
        <v>83</v>
      </c>
      <c r="AV217" s="15" t="s">
        <v>153</v>
      </c>
      <c r="AW217" s="15" t="s">
        <v>30</v>
      </c>
      <c r="AX217" s="15" t="s">
        <v>81</v>
      </c>
      <c r="AY217" s="238" t="s">
        <v>146</v>
      </c>
    </row>
    <row r="218" spans="1:65" s="2" customFormat="1" ht="37.9" customHeight="1">
      <c r="A218" s="35"/>
      <c r="B218" s="36"/>
      <c r="C218" s="187" t="s">
        <v>7</v>
      </c>
      <c r="D218" s="187" t="s">
        <v>148</v>
      </c>
      <c r="E218" s="188" t="s">
        <v>2105</v>
      </c>
      <c r="F218" s="189" t="s">
        <v>2106</v>
      </c>
      <c r="G218" s="190" t="s">
        <v>170</v>
      </c>
      <c r="H218" s="191">
        <v>951.3</v>
      </c>
      <c r="I218" s="192"/>
      <c r="J218" s="193">
        <f>ROUND(I218*H218,2)</f>
        <v>0</v>
      </c>
      <c r="K218" s="189" t="s">
        <v>152</v>
      </c>
      <c r="L218" s="40"/>
      <c r="M218" s="194" t="s">
        <v>1</v>
      </c>
      <c r="N218" s="195" t="s">
        <v>38</v>
      </c>
      <c r="O218" s="72"/>
      <c r="P218" s="196">
        <f>O218*H218</f>
        <v>0</v>
      </c>
      <c r="Q218" s="196">
        <v>0</v>
      </c>
      <c r="R218" s="196">
        <f>Q218*H218</f>
        <v>0</v>
      </c>
      <c r="S218" s="196">
        <v>0</v>
      </c>
      <c r="T218" s="19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8" t="s">
        <v>153</v>
      </c>
      <c r="AT218" s="198" t="s">
        <v>148</v>
      </c>
      <c r="AU218" s="198" t="s">
        <v>83</v>
      </c>
      <c r="AY218" s="18" t="s">
        <v>146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8" t="s">
        <v>81</v>
      </c>
      <c r="BK218" s="199">
        <f>ROUND(I218*H218,2)</f>
        <v>0</v>
      </c>
      <c r="BL218" s="18" t="s">
        <v>153</v>
      </c>
      <c r="BM218" s="198" t="s">
        <v>313</v>
      </c>
    </row>
    <row r="219" spans="1:65" s="2" customFormat="1" ht="19.5">
      <c r="A219" s="35"/>
      <c r="B219" s="36"/>
      <c r="C219" s="37"/>
      <c r="D219" s="200" t="s">
        <v>154</v>
      </c>
      <c r="E219" s="37"/>
      <c r="F219" s="201" t="s">
        <v>2106</v>
      </c>
      <c r="G219" s="37"/>
      <c r="H219" s="37"/>
      <c r="I219" s="202"/>
      <c r="J219" s="37"/>
      <c r="K219" s="37"/>
      <c r="L219" s="40"/>
      <c r="M219" s="203"/>
      <c r="N219" s="204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154</v>
      </c>
      <c r="AU219" s="18" t="s">
        <v>83</v>
      </c>
    </row>
    <row r="220" spans="1:65" s="2" customFormat="1" ht="11.25">
      <c r="A220" s="35"/>
      <c r="B220" s="36"/>
      <c r="C220" s="37"/>
      <c r="D220" s="205" t="s">
        <v>155</v>
      </c>
      <c r="E220" s="37"/>
      <c r="F220" s="206" t="s">
        <v>2107</v>
      </c>
      <c r="G220" s="37"/>
      <c r="H220" s="37"/>
      <c r="I220" s="202"/>
      <c r="J220" s="37"/>
      <c r="K220" s="37"/>
      <c r="L220" s="40"/>
      <c r="M220" s="203"/>
      <c r="N220" s="204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155</v>
      </c>
      <c r="AU220" s="18" t="s">
        <v>83</v>
      </c>
    </row>
    <row r="221" spans="1:65" s="2" customFormat="1" ht="16.5" customHeight="1">
      <c r="A221" s="35"/>
      <c r="B221" s="36"/>
      <c r="C221" s="187" t="s">
        <v>225</v>
      </c>
      <c r="D221" s="187" t="s">
        <v>148</v>
      </c>
      <c r="E221" s="188" t="s">
        <v>2108</v>
      </c>
      <c r="F221" s="189" t="s">
        <v>2109</v>
      </c>
      <c r="G221" s="190" t="s">
        <v>170</v>
      </c>
      <c r="H221" s="191">
        <v>951.3</v>
      </c>
      <c r="I221" s="192"/>
      <c r="J221" s="193">
        <f>ROUND(I221*H221,2)</f>
        <v>0</v>
      </c>
      <c r="K221" s="189" t="s">
        <v>152</v>
      </c>
      <c r="L221" s="40"/>
      <c r="M221" s="194" t="s">
        <v>1</v>
      </c>
      <c r="N221" s="195" t="s">
        <v>38</v>
      </c>
      <c r="O221" s="72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8" t="s">
        <v>153</v>
      </c>
      <c r="AT221" s="198" t="s">
        <v>148</v>
      </c>
      <c r="AU221" s="198" t="s">
        <v>83</v>
      </c>
      <c r="AY221" s="18" t="s">
        <v>146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8" t="s">
        <v>81</v>
      </c>
      <c r="BK221" s="199">
        <f>ROUND(I221*H221,2)</f>
        <v>0</v>
      </c>
      <c r="BL221" s="18" t="s">
        <v>153</v>
      </c>
      <c r="BM221" s="198" t="s">
        <v>316</v>
      </c>
    </row>
    <row r="222" spans="1:65" s="2" customFormat="1" ht="11.25">
      <c r="A222" s="35"/>
      <c r="B222" s="36"/>
      <c r="C222" s="37"/>
      <c r="D222" s="200" t="s">
        <v>154</v>
      </c>
      <c r="E222" s="37"/>
      <c r="F222" s="201" t="s">
        <v>2109</v>
      </c>
      <c r="G222" s="37"/>
      <c r="H222" s="37"/>
      <c r="I222" s="202"/>
      <c r="J222" s="37"/>
      <c r="K222" s="37"/>
      <c r="L222" s="40"/>
      <c r="M222" s="203"/>
      <c r="N222" s="204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154</v>
      </c>
      <c r="AU222" s="18" t="s">
        <v>83</v>
      </c>
    </row>
    <row r="223" spans="1:65" s="2" customFormat="1" ht="11.25">
      <c r="A223" s="35"/>
      <c r="B223" s="36"/>
      <c r="C223" s="37"/>
      <c r="D223" s="205" t="s">
        <v>155</v>
      </c>
      <c r="E223" s="37"/>
      <c r="F223" s="206" t="s">
        <v>2110</v>
      </c>
      <c r="G223" s="37"/>
      <c r="H223" s="37"/>
      <c r="I223" s="202"/>
      <c r="J223" s="37"/>
      <c r="K223" s="37"/>
      <c r="L223" s="40"/>
      <c r="M223" s="203"/>
      <c r="N223" s="204"/>
      <c r="O223" s="72"/>
      <c r="P223" s="72"/>
      <c r="Q223" s="72"/>
      <c r="R223" s="72"/>
      <c r="S223" s="72"/>
      <c r="T223" s="73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155</v>
      </c>
      <c r="AU223" s="18" t="s">
        <v>83</v>
      </c>
    </row>
    <row r="224" spans="1:65" s="2" customFormat="1" ht="21.75" customHeight="1">
      <c r="A224" s="35"/>
      <c r="B224" s="36"/>
      <c r="C224" s="187" t="s">
        <v>317</v>
      </c>
      <c r="D224" s="187" t="s">
        <v>148</v>
      </c>
      <c r="E224" s="188" t="s">
        <v>2111</v>
      </c>
      <c r="F224" s="189" t="s">
        <v>2112</v>
      </c>
      <c r="G224" s="190" t="s">
        <v>170</v>
      </c>
      <c r="H224" s="191">
        <v>57078</v>
      </c>
      <c r="I224" s="192"/>
      <c r="J224" s="193">
        <f>ROUND(I224*H224,2)</f>
        <v>0</v>
      </c>
      <c r="K224" s="189" t="s">
        <v>152</v>
      </c>
      <c r="L224" s="40"/>
      <c r="M224" s="194" t="s">
        <v>1</v>
      </c>
      <c r="N224" s="195" t="s">
        <v>38</v>
      </c>
      <c r="O224" s="72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8" t="s">
        <v>153</v>
      </c>
      <c r="AT224" s="198" t="s">
        <v>148</v>
      </c>
      <c r="AU224" s="198" t="s">
        <v>83</v>
      </c>
      <c r="AY224" s="18" t="s">
        <v>146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8" t="s">
        <v>81</v>
      </c>
      <c r="BK224" s="199">
        <f>ROUND(I224*H224,2)</f>
        <v>0</v>
      </c>
      <c r="BL224" s="18" t="s">
        <v>153</v>
      </c>
      <c r="BM224" s="198" t="s">
        <v>321</v>
      </c>
    </row>
    <row r="225" spans="1:65" s="2" customFormat="1" ht="11.25">
      <c r="A225" s="35"/>
      <c r="B225" s="36"/>
      <c r="C225" s="37"/>
      <c r="D225" s="200" t="s">
        <v>154</v>
      </c>
      <c r="E225" s="37"/>
      <c r="F225" s="201" t="s">
        <v>2112</v>
      </c>
      <c r="G225" s="37"/>
      <c r="H225" s="37"/>
      <c r="I225" s="202"/>
      <c r="J225" s="37"/>
      <c r="K225" s="37"/>
      <c r="L225" s="40"/>
      <c r="M225" s="203"/>
      <c r="N225" s="204"/>
      <c r="O225" s="72"/>
      <c r="P225" s="72"/>
      <c r="Q225" s="72"/>
      <c r="R225" s="72"/>
      <c r="S225" s="72"/>
      <c r="T225" s="73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154</v>
      </c>
      <c r="AU225" s="18" t="s">
        <v>83</v>
      </c>
    </row>
    <row r="226" spans="1:65" s="2" customFormat="1" ht="11.25">
      <c r="A226" s="35"/>
      <c r="B226" s="36"/>
      <c r="C226" s="37"/>
      <c r="D226" s="205" t="s">
        <v>155</v>
      </c>
      <c r="E226" s="37"/>
      <c r="F226" s="206" t="s">
        <v>2113</v>
      </c>
      <c r="G226" s="37"/>
      <c r="H226" s="37"/>
      <c r="I226" s="202"/>
      <c r="J226" s="37"/>
      <c r="K226" s="37"/>
      <c r="L226" s="40"/>
      <c r="M226" s="203"/>
      <c r="N226" s="204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155</v>
      </c>
      <c r="AU226" s="18" t="s">
        <v>83</v>
      </c>
    </row>
    <row r="227" spans="1:65" s="14" customFormat="1" ht="11.25">
      <c r="B227" s="217"/>
      <c r="C227" s="218"/>
      <c r="D227" s="200" t="s">
        <v>157</v>
      </c>
      <c r="E227" s="219" t="s">
        <v>1</v>
      </c>
      <c r="F227" s="220" t="s">
        <v>2104</v>
      </c>
      <c r="G227" s="218"/>
      <c r="H227" s="221">
        <v>57078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157</v>
      </c>
      <c r="AU227" s="227" t="s">
        <v>83</v>
      </c>
      <c r="AV227" s="14" t="s">
        <v>83</v>
      </c>
      <c r="AW227" s="14" t="s">
        <v>30</v>
      </c>
      <c r="AX227" s="14" t="s">
        <v>73</v>
      </c>
      <c r="AY227" s="227" t="s">
        <v>146</v>
      </c>
    </row>
    <row r="228" spans="1:65" s="15" customFormat="1" ht="11.25">
      <c r="B228" s="228"/>
      <c r="C228" s="229"/>
      <c r="D228" s="200" t="s">
        <v>157</v>
      </c>
      <c r="E228" s="230" t="s">
        <v>1</v>
      </c>
      <c r="F228" s="231" t="s">
        <v>160</v>
      </c>
      <c r="G228" s="229"/>
      <c r="H228" s="232">
        <v>57078</v>
      </c>
      <c r="I228" s="233"/>
      <c r="J228" s="229"/>
      <c r="K228" s="229"/>
      <c r="L228" s="234"/>
      <c r="M228" s="235"/>
      <c r="N228" s="236"/>
      <c r="O228" s="236"/>
      <c r="P228" s="236"/>
      <c r="Q228" s="236"/>
      <c r="R228" s="236"/>
      <c r="S228" s="236"/>
      <c r="T228" s="237"/>
      <c r="AT228" s="238" t="s">
        <v>157</v>
      </c>
      <c r="AU228" s="238" t="s">
        <v>83</v>
      </c>
      <c r="AV228" s="15" t="s">
        <v>153</v>
      </c>
      <c r="AW228" s="15" t="s">
        <v>30</v>
      </c>
      <c r="AX228" s="15" t="s">
        <v>81</v>
      </c>
      <c r="AY228" s="238" t="s">
        <v>146</v>
      </c>
    </row>
    <row r="229" spans="1:65" s="2" customFormat="1" ht="21.75" customHeight="1">
      <c r="A229" s="35"/>
      <c r="B229" s="36"/>
      <c r="C229" s="187" t="s">
        <v>262</v>
      </c>
      <c r="D229" s="187" t="s">
        <v>148</v>
      </c>
      <c r="E229" s="188" t="s">
        <v>2114</v>
      </c>
      <c r="F229" s="189" t="s">
        <v>2115</v>
      </c>
      <c r="G229" s="190" t="s">
        <v>170</v>
      </c>
      <c r="H229" s="191">
        <v>951.3</v>
      </c>
      <c r="I229" s="192"/>
      <c r="J229" s="193">
        <f>ROUND(I229*H229,2)</f>
        <v>0</v>
      </c>
      <c r="K229" s="189" t="s">
        <v>152</v>
      </c>
      <c r="L229" s="40"/>
      <c r="M229" s="194" t="s">
        <v>1</v>
      </c>
      <c r="N229" s="195" t="s">
        <v>38</v>
      </c>
      <c r="O229" s="72"/>
      <c r="P229" s="196">
        <f>O229*H229</f>
        <v>0</v>
      </c>
      <c r="Q229" s="196">
        <v>0</v>
      </c>
      <c r="R229" s="196">
        <f>Q229*H229</f>
        <v>0</v>
      </c>
      <c r="S229" s="196">
        <v>0</v>
      </c>
      <c r="T229" s="19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8" t="s">
        <v>153</v>
      </c>
      <c r="AT229" s="198" t="s">
        <v>148</v>
      </c>
      <c r="AU229" s="198" t="s">
        <v>83</v>
      </c>
      <c r="AY229" s="18" t="s">
        <v>146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8" t="s">
        <v>81</v>
      </c>
      <c r="BK229" s="199">
        <f>ROUND(I229*H229,2)</f>
        <v>0</v>
      </c>
      <c r="BL229" s="18" t="s">
        <v>153</v>
      </c>
      <c r="BM229" s="198" t="s">
        <v>328</v>
      </c>
    </row>
    <row r="230" spans="1:65" s="2" customFormat="1" ht="11.25">
      <c r="A230" s="35"/>
      <c r="B230" s="36"/>
      <c r="C230" s="37"/>
      <c r="D230" s="200" t="s">
        <v>154</v>
      </c>
      <c r="E230" s="37"/>
      <c r="F230" s="201" t="s">
        <v>2115</v>
      </c>
      <c r="G230" s="37"/>
      <c r="H230" s="37"/>
      <c r="I230" s="202"/>
      <c r="J230" s="37"/>
      <c r="K230" s="37"/>
      <c r="L230" s="40"/>
      <c r="M230" s="203"/>
      <c r="N230" s="204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154</v>
      </c>
      <c r="AU230" s="18" t="s">
        <v>83</v>
      </c>
    </row>
    <row r="231" spans="1:65" s="2" customFormat="1" ht="11.25">
      <c r="A231" s="35"/>
      <c r="B231" s="36"/>
      <c r="C231" s="37"/>
      <c r="D231" s="205" t="s">
        <v>155</v>
      </c>
      <c r="E231" s="37"/>
      <c r="F231" s="206" t="s">
        <v>2116</v>
      </c>
      <c r="G231" s="37"/>
      <c r="H231" s="37"/>
      <c r="I231" s="202"/>
      <c r="J231" s="37"/>
      <c r="K231" s="37"/>
      <c r="L231" s="40"/>
      <c r="M231" s="203"/>
      <c r="N231" s="204"/>
      <c r="O231" s="72"/>
      <c r="P231" s="72"/>
      <c r="Q231" s="72"/>
      <c r="R231" s="72"/>
      <c r="S231" s="72"/>
      <c r="T231" s="73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155</v>
      </c>
      <c r="AU231" s="18" t="s">
        <v>83</v>
      </c>
    </row>
    <row r="232" spans="1:65" s="2" customFormat="1" ht="16.5" customHeight="1">
      <c r="A232" s="35"/>
      <c r="B232" s="36"/>
      <c r="C232" s="187" t="s">
        <v>330</v>
      </c>
      <c r="D232" s="187" t="s">
        <v>148</v>
      </c>
      <c r="E232" s="188" t="s">
        <v>2117</v>
      </c>
      <c r="F232" s="189" t="s">
        <v>2118</v>
      </c>
      <c r="G232" s="190" t="s">
        <v>320</v>
      </c>
      <c r="H232" s="191">
        <v>2</v>
      </c>
      <c r="I232" s="192"/>
      <c r="J232" s="193">
        <f>ROUND(I232*H232,2)</f>
        <v>0</v>
      </c>
      <c r="K232" s="189" t="s">
        <v>152</v>
      </c>
      <c r="L232" s="40"/>
      <c r="M232" s="194" t="s">
        <v>1</v>
      </c>
      <c r="N232" s="195" t="s">
        <v>38</v>
      </c>
      <c r="O232" s="72"/>
      <c r="P232" s="196">
        <f>O232*H232</f>
        <v>0</v>
      </c>
      <c r="Q232" s="196">
        <v>0</v>
      </c>
      <c r="R232" s="196">
        <f>Q232*H232</f>
        <v>0</v>
      </c>
      <c r="S232" s="196">
        <v>0</v>
      </c>
      <c r="T232" s="19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8" t="s">
        <v>153</v>
      </c>
      <c r="AT232" s="198" t="s">
        <v>148</v>
      </c>
      <c r="AU232" s="198" t="s">
        <v>83</v>
      </c>
      <c r="AY232" s="18" t="s">
        <v>146</v>
      </c>
      <c r="BE232" s="199">
        <f>IF(N232="základní",J232,0)</f>
        <v>0</v>
      </c>
      <c r="BF232" s="199">
        <f>IF(N232="snížená",J232,0)</f>
        <v>0</v>
      </c>
      <c r="BG232" s="199">
        <f>IF(N232="zákl. přenesená",J232,0)</f>
        <v>0</v>
      </c>
      <c r="BH232" s="199">
        <f>IF(N232="sníž. přenesená",J232,0)</f>
        <v>0</v>
      </c>
      <c r="BI232" s="199">
        <f>IF(N232="nulová",J232,0)</f>
        <v>0</v>
      </c>
      <c r="BJ232" s="18" t="s">
        <v>81</v>
      </c>
      <c r="BK232" s="199">
        <f>ROUND(I232*H232,2)</f>
        <v>0</v>
      </c>
      <c r="BL232" s="18" t="s">
        <v>153</v>
      </c>
      <c r="BM232" s="198" t="s">
        <v>333</v>
      </c>
    </row>
    <row r="233" spans="1:65" s="2" customFormat="1" ht="11.25">
      <c r="A233" s="35"/>
      <c r="B233" s="36"/>
      <c r="C233" s="37"/>
      <c r="D233" s="200" t="s">
        <v>154</v>
      </c>
      <c r="E233" s="37"/>
      <c r="F233" s="201" t="s">
        <v>2118</v>
      </c>
      <c r="G233" s="37"/>
      <c r="H233" s="37"/>
      <c r="I233" s="202"/>
      <c r="J233" s="37"/>
      <c r="K233" s="37"/>
      <c r="L233" s="40"/>
      <c r="M233" s="203"/>
      <c r="N233" s="204"/>
      <c r="O233" s="72"/>
      <c r="P233" s="72"/>
      <c r="Q233" s="72"/>
      <c r="R233" s="72"/>
      <c r="S233" s="72"/>
      <c r="T233" s="73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154</v>
      </c>
      <c r="AU233" s="18" t="s">
        <v>83</v>
      </c>
    </row>
    <row r="234" spans="1:65" s="2" customFormat="1" ht="11.25">
      <c r="A234" s="35"/>
      <c r="B234" s="36"/>
      <c r="C234" s="37"/>
      <c r="D234" s="205" t="s">
        <v>155</v>
      </c>
      <c r="E234" s="37"/>
      <c r="F234" s="206" t="s">
        <v>2119</v>
      </c>
      <c r="G234" s="37"/>
      <c r="H234" s="37"/>
      <c r="I234" s="202"/>
      <c r="J234" s="37"/>
      <c r="K234" s="37"/>
      <c r="L234" s="40"/>
      <c r="M234" s="203"/>
      <c r="N234" s="204"/>
      <c r="O234" s="72"/>
      <c r="P234" s="72"/>
      <c r="Q234" s="72"/>
      <c r="R234" s="72"/>
      <c r="S234" s="72"/>
      <c r="T234" s="73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155</v>
      </c>
      <c r="AU234" s="18" t="s">
        <v>83</v>
      </c>
    </row>
    <row r="235" spans="1:65" s="2" customFormat="1" ht="24.2" customHeight="1">
      <c r="A235" s="35"/>
      <c r="B235" s="36"/>
      <c r="C235" s="187" t="s">
        <v>268</v>
      </c>
      <c r="D235" s="187" t="s">
        <v>148</v>
      </c>
      <c r="E235" s="188" t="s">
        <v>2120</v>
      </c>
      <c r="F235" s="189" t="s">
        <v>2121</v>
      </c>
      <c r="G235" s="190" t="s">
        <v>320</v>
      </c>
      <c r="H235" s="191">
        <v>120</v>
      </c>
      <c r="I235" s="192"/>
      <c r="J235" s="193">
        <f>ROUND(I235*H235,2)</f>
        <v>0</v>
      </c>
      <c r="K235" s="189" t="s">
        <v>152</v>
      </c>
      <c r="L235" s="40"/>
      <c r="M235" s="194" t="s">
        <v>1</v>
      </c>
      <c r="N235" s="195" t="s">
        <v>38</v>
      </c>
      <c r="O235" s="72"/>
      <c r="P235" s="196">
        <f>O235*H235</f>
        <v>0</v>
      </c>
      <c r="Q235" s="196">
        <v>0</v>
      </c>
      <c r="R235" s="196">
        <f>Q235*H235</f>
        <v>0</v>
      </c>
      <c r="S235" s="196">
        <v>0</v>
      </c>
      <c r="T235" s="19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8" t="s">
        <v>153</v>
      </c>
      <c r="AT235" s="198" t="s">
        <v>148</v>
      </c>
      <c r="AU235" s="198" t="s">
        <v>83</v>
      </c>
      <c r="AY235" s="18" t="s">
        <v>146</v>
      </c>
      <c r="BE235" s="199">
        <f>IF(N235="základní",J235,0)</f>
        <v>0</v>
      </c>
      <c r="BF235" s="199">
        <f>IF(N235="snížená",J235,0)</f>
        <v>0</v>
      </c>
      <c r="BG235" s="199">
        <f>IF(N235="zákl. přenesená",J235,0)</f>
        <v>0</v>
      </c>
      <c r="BH235" s="199">
        <f>IF(N235="sníž. přenesená",J235,0)</f>
        <v>0</v>
      </c>
      <c r="BI235" s="199">
        <f>IF(N235="nulová",J235,0)</f>
        <v>0</v>
      </c>
      <c r="BJ235" s="18" t="s">
        <v>81</v>
      </c>
      <c r="BK235" s="199">
        <f>ROUND(I235*H235,2)</f>
        <v>0</v>
      </c>
      <c r="BL235" s="18" t="s">
        <v>153</v>
      </c>
      <c r="BM235" s="198" t="s">
        <v>337</v>
      </c>
    </row>
    <row r="236" spans="1:65" s="2" customFormat="1" ht="19.5">
      <c r="A236" s="35"/>
      <c r="B236" s="36"/>
      <c r="C236" s="37"/>
      <c r="D236" s="200" t="s">
        <v>154</v>
      </c>
      <c r="E236" s="37"/>
      <c r="F236" s="201" t="s">
        <v>2121</v>
      </c>
      <c r="G236" s="37"/>
      <c r="H236" s="37"/>
      <c r="I236" s="202"/>
      <c r="J236" s="37"/>
      <c r="K236" s="37"/>
      <c r="L236" s="40"/>
      <c r="M236" s="203"/>
      <c r="N236" s="204"/>
      <c r="O236" s="72"/>
      <c r="P236" s="72"/>
      <c r="Q236" s="72"/>
      <c r="R236" s="72"/>
      <c r="S236" s="72"/>
      <c r="T236" s="73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154</v>
      </c>
      <c r="AU236" s="18" t="s">
        <v>83</v>
      </c>
    </row>
    <row r="237" spans="1:65" s="2" customFormat="1" ht="11.25">
      <c r="A237" s="35"/>
      <c r="B237" s="36"/>
      <c r="C237" s="37"/>
      <c r="D237" s="205" t="s">
        <v>155</v>
      </c>
      <c r="E237" s="37"/>
      <c r="F237" s="206" t="s">
        <v>2122</v>
      </c>
      <c r="G237" s="37"/>
      <c r="H237" s="37"/>
      <c r="I237" s="202"/>
      <c r="J237" s="37"/>
      <c r="K237" s="37"/>
      <c r="L237" s="40"/>
      <c r="M237" s="203"/>
      <c r="N237" s="204"/>
      <c r="O237" s="72"/>
      <c r="P237" s="72"/>
      <c r="Q237" s="72"/>
      <c r="R237" s="72"/>
      <c r="S237" s="72"/>
      <c r="T237" s="73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155</v>
      </c>
      <c r="AU237" s="18" t="s">
        <v>83</v>
      </c>
    </row>
    <row r="238" spans="1:65" s="2" customFormat="1" ht="16.5" customHeight="1">
      <c r="A238" s="35"/>
      <c r="B238" s="36"/>
      <c r="C238" s="187" t="s">
        <v>339</v>
      </c>
      <c r="D238" s="187" t="s">
        <v>148</v>
      </c>
      <c r="E238" s="188" t="s">
        <v>2123</v>
      </c>
      <c r="F238" s="189" t="s">
        <v>2124</v>
      </c>
      <c r="G238" s="190" t="s">
        <v>320</v>
      </c>
      <c r="H238" s="191">
        <v>4</v>
      </c>
      <c r="I238" s="192"/>
      <c r="J238" s="193">
        <f>ROUND(I238*H238,2)</f>
        <v>0</v>
      </c>
      <c r="K238" s="189" t="s">
        <v>152</v>
      </c>
      <c r="L238" s="40"/>
      <c r="M238" s="194" t="s">
        <v>1</v>
      </c>
      <c r="N238" s="195" t="s">
        <v>38</v>
      </c>
      <c r="O238" s="72"/>
      <c r="P238" s="196">
        <f>O238*H238</f>
        <v>0</v>
      </c>
      <c r="Q238" s="196">
        <v>0</v>
      </c>
      <c r="R238" s="196">
        <f>Q238*H238</f>
        <v>0</v>
      </c>
      <c r="S238" s="196">
        <v>0</v>
      </c>
      <c r="T238" s="19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98" t="s">
        <v>153</v>
      </c>
      <c r="AT238" s="198" t="s">
        <v>148</v>
      </c>
      <c r="AU238" s="198" t="s">
        <v>83</v>
      </c>
      <c r="AY238" s="18" t="s">
        <v>146</v>
      </c>
      <c r="BE238" s="199">
        <f>IF(N238="základní",J238,0)</f>
        <v>0</v>
      </c>
      <c r="BF238" s="199">
        <f>IF(N238="snížená",J238,0)</f>
        <v>0</v>
      </c>
      <c r="BG238" s="199">
        <f>IF(N238="zákl. přenesená",J238,0)</f>
        <v>0</v>
      </c>
      <c r="BH238" s="199">
        <f>IF(N238="sníž. přenesená",J238,0)</f>
        <v>0</v>
      </c>
      <c r="BI238" s="199">
        <f>IF(N238="nulová",J238,0)</f>
        <v>0</v>
      </c>
      <c r="BJ238" s="18" t="s">
        <v>81</v>
      </c>
      <c r="BK238" s="199">
        <f>ROUND(I238*H238,2)</f>
        <v>0</v>
      </c>
      <c r="BL238" s="18" t="s">
        <v>153</v>
      </c>
      <c r="BM238" s="198" t="s">
        <v>342</v>
      </c>
    </row>
    <row r="239" spans="1:65" s="2" customFormat="1" ht="11.25">
      <c r="A239" s="35"/>
      <c r="B239" s="36"/>
      <c r="C239" s="37"/>
      <c r="D239" s="200" t="s">
        <v>154</v>
      </c>
      <c r="E239" s="37"/>
      <c r="F239" s="201" t="s">
        <v>2124</v>
      </c>
      <c r="G239" s="37"/>
      <c r="H239" s="37"/>
      <c r="I239" s="202"/>
      <c r="J239" s="37"/>
      <c r="K239" s="37"/>
      <c r="L239" s="40"/>
      <c r="M239" s="203"/>
      <c r="N239" s="204"/>
      <c r="O239" s="72"/>
      <c r="P239" s="72"/>
      <c r="Q239" s="72"/>
      <c r="R239" s="72"/>
      <c r="S239" s="72"/>
      <c r="T239" s="73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154</v>
      </c>
      <c r="AU239" s="18" t="s">
        <v>83</v>
      </c>
    </row>
    <row r="240" spans="1:65" s="2" customFormat="1" ht="11.25">
      <c r="A240" s="35"/>
      <c r="B240" s="36"/>
      <c r="C240" s="37"/>
      <c r="D240" s="205" t="s">
        <v>155</v>
      </c>
      <c r="E240" s="37"/>
      <c r="F240" s="206" t="s">
        <v>2125</v>
      </c>
      <c r="G240" s="37"/>
      <c r="H240" s="37"/>
      <c r="I240" s="202"/>
      <c r="J240" s="37"/>
      <c r="K240" s="37"/>
      <c r="L240" s="40"/>
      <c r="M240" s="203"/>
      <c r="N240" s="204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155</v>
      </c>
      <c r="AU240" s="18" t="s">
        <v>83</v>
      </c>
    </row>
    <row r="241" spans="1:65" s="2" customFormat="1" ht="24.2" customHeight="1">
      <c r="A241" s="35"/>
      <c r="B241" s="36"/>
      <c r="C241" s="187" t="s">
        <v>273</v>
      </c>
      <c r="D241" s="187" t="s">
        <v>148</v>
      </c>
      <c r="E241" s="188" t="s">
        <v>2126</v>
      </c>
      <c r="F241" s="189" t="s">
        <v>2127</v>
      </c>
      <c r="G241" s="190" t="s">
        <v>320</v>
      </c>
      <c r="H241" s="191">
        <v>240</v>
      </c>
      <c r="I241" s="192"/>
      <c r="J241" s="193">
        <f>ROUND(I241*H241,2)</f>
        <v>0</v>
      </c>
      <c r="K241" s="189" t="s">
        <v>152</v>
      </c>
      <c r="L241" s="40"/>
      <c r="M241" s="194" t="s">
        <v>1</v>
      </c>
      <c r="N241" s="195" t="s">
        <v>38</v>
      </c>
      <c r="O241" s="72"/>
      <c r="P241" s="196">
        <f>O241*H241</f>
        <v>0</v>
      </c>
      <c r="Q241" s="196">
        <v>0</v>
      </c>
      <c r="R241" s="196">
        <f>Q241*H241</f>
        <v>0</v>
      </c>
      <c r="S241" s="196">
        <v>0</v>
      </c>
      <c r="T241" s="19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98" t="s">
        <v>153</v>
      </c>
      <c r="AT241" s="198" t="s">
        <v>148</v>
      </c>
      <c r="AU241" s="198" t="s">
        <v>83</v>
      </c>
      <c r="AY241" s="18" t="s">
        <v>146</v>
      </c>
      <c r="BE241" s="199">
        <f>IF(N241="základní",J241,0)</f>
        <v>0</v>
      </c>
      <c r="BF241" s="199">
        <f>IF(N241="snížená",J241,0)</f>
        <v>0</v>
      </c>
      <c r="BG241" s="199">
        <f>IF(N241="zákl. přenesená",J241,0)</f>
        <v>0</v>
      </c>
      <c r="BH241" s="199">
        <f>IF(N241="sníž. přenesená",J241,0)</f>
        <v>0</v>
      </c>
      <c r="BI241" s="199">
        <f>IF(N241="nulová",J241,0)</f>
        <v>0</v>
      </c>
      <c r="BJ241" s="18" t="s">
        <v>81</v>
      </c>
      <c r="BK241" s="199">
        <f>ROUND(I241*H241,2)</f>
        <v>0</v>
      </c>
      <c r="BL241" s="18" t="s">
        <v>153</v>
      </c>
      <c r="BM241" s="198" t="s">
        <v>345</v>
      </c>
    </row>
    <row r="242" spans="1:65" s="2" customFormat="1" ht="19.5">
      <c r="A242" s="35"/>
      <c r="B242" s="36"/>
      <c r="C242" s="37"/>
      <c r="D242" s="200" t="s">
        <v>154</v>
      </c>
      <c r="E242" s="37"/>
      <c r="F242" s="201" t="s">
        <v>2127</v>
      </c>
      <c r="G242" s="37"/>
      <c r="H242" s="37"/>
      <c r="I242" s="202"/>
      <c r="J242" s="37"/>
      <c r="K242" s="37"/>
      <c r="L242" s="40"/>
      <c r="M242" s="203"/>
      <c r="N242" s="204"/>
      <c r="O242" s="72"/>
      <c r="P242" s="72"/>
      <c r="Q242" s="72"/>
      <c r="R242" s="72"/>
      <c r="S242" s="72"/>
      <c r="T242" s="73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154</v>
      </c>
      <c r="AU242" s="18" t="s">
        <v>83</v>
      </c>
    </row>
    <row r="243" spans="1:65" s="2" customFormat="1" ht="11.25">
      <c r="A243" s="35"/>
      <c r="B243" s="36"/>
      <c r="C243" s="37"/>
      <c r="D243" s="205" t="s">
        <v>155</v>
      </c>
      <c r="E243" s="37"/>
      <c r="F243" s="206" t="s">
        <v>2128</v>
      </c>
      <c r="G243" s="37"/>
      <c r="H243" s="37"/>
      <c r="I243" s="202"/>
      <c r="J243" s="37"/>
      <c r="K243" s="37"/>
      <c r="L243" s="40"/>
      <c r="M243" s="203"/>
      <c r="N243" s="204"/>
      <c r="O243" s="72"/>
      <c r="P243" s="72"/>
      <c r="Q243" s="72"/>
      <c r="R243" s="72"/>
      <c r="S243" s="72"/>
      <c r="T243" s="73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155</v>
      </c>
      <c r="AU243" s="18" t="s">
        <v>83</v>
      </c>
    </row>
    <row r="244" spans="1:65" s="14" customFormat="1" ht="11.25">
      <c r="B244" s="217"/>
      <c r="C244" s="218"/>
      <c r="D244" s="200" t="s">
        <v>157</v>
      </c>
      <c r="E244" s="219" t="s">
        <v>1</v>
      </c>
      <c r="F244" s="220" t="s">
        <v>2129</v>
      </c>
      <c r="G244" s="218"/>
      <c r="H244" s="221">
        <v>240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157</v>
      </c>
      <c r="AU244" s="227" t="s">
        <v>83</v>
      </c>
      <c r="AV244" s="14" t="s">
        <v>83</v>
      </c>
      <c r="AW244" s="14" t="s">
        <v>30</v>
      </c>
      <c r="AX244" s="14" t="s">
        <v>73</v>
      </c>
      <c r="AY244" s="227" t="s">
        <v>146</v>
      </c>
    </row>
    <row r="245" spans="1:65" s="15" customFormat="1" ht="11.25">
      <c r="B245" s="228"/>
      <c r="C245" s="229"/>
      <c r="D245" s="200" t="s">
        <v>157</v>
      </c>
      <c r="E245" s="230" t="s">
        <v>1</v>
      </c>
      <c r="F245" s="231" t="s">
        <v>160</v>
      </c>
      <c r="G245" s="229"/>
      <c r="H245" s="232">
        <v>240</v>
      </c>
      <c r="I245" s="233"/>
      <c r="J245" s="229"/>
      <c r="K245" s="229"/>
      <c r="L245" s="234"/>
      <c r="M245" s="235"/>
      <c r="N245" s="236"/>
      <c r="O245" s="236"/>
      <c r="P245" s="236"/>
      <c r="Q245" s="236"/>
      <c r="R245" s="236"/>
      <c r="S245" s="236"/>
      <c r="T245" s="237"/>
      <c r="AT245" s="238" t="s">
        <v>157</v>
      </c>
      <c r="AU245" s="238" t="s">
        <v>83</v>
      </c>
      <c r="AV245" s="15" t="s">
        <v>153</v>
      </c>
      <c r="AW245" s="15" t="s">
        <v>30</v>
      </c>
      <c r="AX245" s="15" t="s">
        <v>81</v>
      </c>
      <c r="AY245" s="238" t="s">
        <v>146</v>
      </c>
    </row>
    <row r="246" spans="1:65" s="2" customFormat="1" ht="21.75" customHeight="1">
      <c r="A246" s="35"/>
      <c r="B246" s="36"/>
      <c r="C246" s="187" t="s">
        <v>350</v>
      </c>
      <c r="D246" s="187" t="s">
        <v>148</v>
      </c>
      <c r="E246" s="188" t="s">
        <v>2130</v>
      </c>
      <c r="F246" s="189" t="s">
        <v>2131</v>
      </c>
      <c r="G246" s="190" t="s">
        <v>320</v>
      </c>
      <c r="H246" s="191">
        <v>4</v>
      </c>
      <c r="I246" s="192"/>
      <c r="J246" s="193">
        <f>ROUND(I246*H246,2)</f>
        <v>0</v>
      </c>
      <c r="K246" s="189" t="s">
        <v>152</v>
      </c>
      <c r="L246" s="40"/>
      <c r="M246" s="194" t="s">
        <v>1</v>
      </c>
      <c r="N246" s="195" t="s">
        <v>38</v>
      </c>
      <c r="O246" s="72"/>
      <c r="P246" s="196">
        <f>O246*H246</f>
        <v>0</v>
      </c>
      <c r="Q246" s="196">
        <v>0</v>
      </c>
      <c r="R246" s="196">
        <f>Q246*H246</f>
        <v>0</v>
      </c>
      <c r="S246" s="196">
        <v>0</v>
      </c>
      <c r="T246" s="19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8" t="s">
        <v>153</v>
      </c>
      <c r="AT246" s="198" t="s">
        <v>148</v>
      </c>
      <c r="AU246" s="198" t="s">
        <v>83</v>
      </c>
      <c r="AY246" s="18" t="s">
        <v>146</v>
      </c>
      <c r="BE246" s="199">
        <f>IF(N246="základní",J246,0)</f>
        <v>0</v>
      </c>
      <c r="BF246" s="199">
        <f>IF(N246="snížená",J246,0)</f>
        <v>0</v>
      </c>
      <c r="BG246" s="199">
        <f>IF(N246="zákl. přenesená",J246,0)</f>
        <v>0</v>
      </c>
      <c r="BH246" s="199">
        <f>IF(N246="sníž. přenesená",J246,0)</f>
        <v>0</v>
      </c>
      <c r="BI246" s="199">
        <f>IF(N246="nulová",J246,0)</f>
        <v>0</v>
      </c>
      <c r="BJ246" s="18" t="s">
        <v>81</v>
      </c>
      <c r="BK246" s="199">
        <f>ROUND(I246*H246,2)</f>
        <v>0</v>
      </c>
      <c r="BL246" s="18" t="s">
        <v>153</v>
      </c>
      <c r="BM246" s="198" t="s">
        <v>353</v>
      </c>
    </row>
    <row r="247" spans="1:65" s="2" customFormat="1" ht="11.25">
      <c r="A247" s="35"/>
      <c r="B247" s="36"/>
      <c r="C247" s="37"/>
      <c r="D247" s="200" t="s">
        <v>154</v>
      </c>
      <c r="E247" s="37"/>
      <c r="F247" s="201" t="s">
        <v>2131</v>
      </c>
      <c r="G247" s="37"/>
      <c r="H247" s="37"/>
      <c r="I247" s="202"/>
      <c r="J247" s="37"/>
      <c r="K247" s="37"/>
      <c r="L247" s="40"/>
      <c r="M247" s="203"/>
      <c r="N247" s="204"/>
      <c r="O247" s="72"/>
      <c r="P247" s="72"/>
      <c r="Q247" s="72"/>
      <c r="R247" s="72"/>
      <c r="S247" s="72"/>
      <c r="T247" s="73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154</v>
      </c>
      <c r="AU247" s="18" t="s">
        <v>83</v>
      </c>
    </row>
    <row r="248" spans="1:65" s="2" customFormat="1" ht="11.25">
      <c r="A248" s="35"/>
      <c r="B248" s="36"/>
      <c r="C248" s="37"/>
      <c r="D248" s="205" t="s">
        <v>155</v>
      </c>
      <c r="E248" s="37"/>
      <c r="F248" s="206" t="s">
        <v>2132</v>
      </c>
      <c r="G248" s="37"/>
      <c r="H248" s="37"/>
      <c r="I248" s="202"/>
      <c r="J248" s="37"/>
      <c r="K248" s="37"/>
      <c r="L248" s="40"/>
      <c r="M248" s="203"/>
      <c r="N248" s="204"/>
      <c r="O248" s="72"/>
      <c r="P248" s="72"/>
      <c r="Q248" s="72"/>
      <c r="R248" s="72"/>
      <c r="S248" s="72"/>
      <c r="T248" s="73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155</v>
      </c>
      <c r="AU248" s="18" t="s">
        <v>83</v>
      </c>
    </row>
    <row r="249" spans="1:65" s="2" customFormat="1" ht="24.2" customHeight="1">
      <c r="A249" s="35"/>
      <c r="B249" s="36"/>
      <c r="C249" s="187" t="s">
        <v>277</v>
      </c>
      <c r="D249" s="187" t="s">
        <v>148</v>
      </c>
      <c r="E249" s="188" t="s">
        <v>2133</v>
      </c>
      <c r="F249" s="189" t="s">
        <v>2134</v>
      </c>
      <c r="G249" s="190" t="s">
        <v>170</v>
      </c>
      <c r="H249" s="191">
        <v>91.2</v>
      </c>
      <c r="I249" s="192"/>
      <c r="J249" s="193">
        <f>ROUND(I249*H249,2)</f>
        <v>0</v>
      </c>
      <c r="K249" s="189" t="s">
        <v>152</v>
      </c>
      <c r="L249" s="40"/>
      <c r="M249" s="194" t="s">
        <v>1</v>
      </c>
      <c r="N249" s="195" t="s">
        <v>38</v>
      </c>
      <c r="O249" s="72"/>
      <c r="P249" s="196">
        <f>O249*H249</f>
        <v>0</v>
      </c>
      <c r="Q249" s="196">
        <v>0</v>
      </c>
      <c r="R249" s="196">
        <f>Q249*H249</f>
        <v>0</v>
      </c>
      <c r="S249" s="196">
        <v>0</v>
      </c>
      <c r="T249" s="19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8" t="s">
        <v>153</v>
      </c>
      <c r="AT249" s="198" t="s">
        <v>148</v>
      </c>
      <c r="AU249" s="198" t="s">
        <v>83</v>
      </c>
      <c r="AY249" s="18" t="s">
        <v>146</v>
      </c>
      <c r="BE249" s="199">
        <f>IF(N249="základní",J249,0)</f>
        <v>0</v>
      </c>
      <c r="BF249" s="199">
        <f>IF(N249="snížená",J249,0)</f>
        <v>0</v>
      </c>
      <c r="BG249" s="199">
        <f>IF(N249="zákl. přenesená",J249,0)</f>
        <v>0</v>
      </c>
      <c r="BH249" s="199">
        <f>IF(N249="sníž. přenesená",J249,0)</f>
        <v>0</v>
      </c>
      <c r="BI249" s="199">
        <f>IF(N249="nulová",J249,0)</f>
        <v>0</v>
      </c>
      <c r="BJ249" s="18" t="s">
        <v>81</v>
      </c>
      <c r="BK249" s="199">
        <f>ROUND(I249*H249,2)</f>
        <v>0</v>
      </c>
      <c r="BL249" s="18" t="s">
        <v>153</v>
      </c>
      <c r="BM249" s="198" t="s">
        <v>358</v>
      </c>
    </row>
    <row r="250" spans="1:65" s="2" customFormat="1" ht="19.5">
      <c r="A250" s="35"/>
      <c r="B250" s="36"/>
      <c r="C250" s="37"/>
      <c r="D250" s="200" t="s">
        <v>154</v>
      </c>
      <c r="E250" s="37"/>
      <c r="F250" s="201" t="s">
        <v>2134</v>
      </c>
      <c r="G250" s="37"/>
      <c r="H250" s="37"/>
      <c r="I250" s="202"/>
      <c r="J250" s="37"/>
      <c r="K250" s="37"/>
      <c r="L250" s="40"/>
      <c r="M250" s="203"/>
      <c r="N250" s="204"/>
      <c r="O250" s="72"/>
      <c r="P250" s="72"/>
      <c r="Q250" s="72"/>
      <c r="R250" s="72"/>
      <c r="S250" s="72"/>
      <c r="T250" s="73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154</v>
      </c>
      <c r="AU250" s="18" t="s">
        <v>83</v>
      </c>
    </row>
    <row r="251" spans="1:65" s="2" customFormat="1" ht="11.25">
      <c r="A251" s="35"/>
      <c r="B251" s="36"/>
      <c r="C251" s="37"/>
      <c r="D251" s="205" t="s">
        <v>155</v>
      </c>
      <c r="E251" s="37"/>
      <c r="F251" s="206" t="s">
        <v>2135</v>
      </c>
      <c r="G251" s="37"/>
      <c r="H251" s="37"/>
      <c r="I251" s="202"/>
      <c r="J251" s="37"/>
      <c r="K251" s="37"/>
      <c r="L251" s="40"/>
      <c r="M251" s="203"/>
      <c r="N251" s="204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155</v>
      </c>
      <c r="AU251" s="18" t="s">
        <v>83</v>
      </c>
    </row>
    <row r="252" spans="1:65" s="14" customFormat="1" ht="11.25">
      <c r="B252" s="217"/>
      <c r="C252" s="218"/>
      <c r="D252" s="200" t="s">
        <v>157</v>
      </c>
      <c r="E252" s="219" t="s">
        <v>1</v>
      </c>
      <c r="F252" s="220" t="s">
        <v>2136</v>
      </c>
      <c r="G252" s="218"/>
      <c r="H252" s="221">
        <v>28.8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157</v>
      </c>
      <c r="AU252" s="227" t="s">
        <v>83</v>
      </c>
      <c r="AV252" s="14" t="s">
        <v>83</v>
      </c>
      <c r="AW252" s="14" t="s">
        <v>30</v>
      </c>
      <c r="AX252" s="14" t="s">
        <v>73</v>
      </c>
      <c r="AY252" s="227" t="s">
        <v>146</v>
      </c>
    </row>
    <row r="253" spans="1:65" s="14" customFormat="1" ht="11.25">
      <c r="B253" s="217"/>
      <c r="C253" s="218"/>
      <c r="D253" s="200" t="s">
        <v>157</v>
      </c>
      <c r="E253" s="219" t="s">
        <v>1</v>
      </c>
      <c r="F253" s="220" t="s">
        <v>2137</v>
      </c>
      <c r="G253" s="218"/>
      <c r="H253" s="221">
        <v>18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157</v>
      </c>
      <c r="AU253" s="227" t="s">
        <v>83</v>
      </c>
      <c r="AV253" s="14" t="s">
        <v>83</v>
      </c>
      <c r="AW253" s="14" t="s">
        <v>30</v>
      </c>
      <c r="AX253" s="14" t="s">
        <v>73</v>
      </c>
      <c r="AY253" s="227" t="s">
        <v>146</v>
      </c>
    </row>
    <row r="254" spans="1:65" s="14" customFormat="1" ht="11.25">
      <c r="B254" s="217"/>
      <c r="C254" s="218"/>
      <c r="D254" s="200" t="s">
        <v>157</v>
      </c>
      <c r="E254" s="219" t="s">
        <v>1</v>
      </c>
      <c r="F254" s="220" t="s">
        <v>2138</v>
      </c>
      <c r="G254" s="218"/>
      <c r="H254" s="221">
        <v>38.4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157</v>
      </c>
      <c r="AU254" s="227" t="s">
        <v>83</v>
      </c>
      <c r="AV254" s="14" t="s">
        <v>83</v>
      </c>
      <c r="AW254" s="14" t="s">
        <v>30</v>
      </c>
      <c r="AX254" s="14" t="s">
        <v>73</v>
      </c>
      <c r="AY254" s="227" t="s">
        <v>146</v>
      </c>
    </row>
    <row r="255" spans="1:65" s="14" customFormat="1" ht="11.25">
      <c r="B255" s="217"/>
      <c r="C255" s="218"/>
      <c r="D255" s="200" t="s">
        <v>157</v>
      </c>
      <c r="E255" s="219" t="s">
        <v>1</v>
      </c>
      <c r="F255" s="220" t="s">
        <v>2139</v>
      </c>
      <c r="G255" s="218"/>
      <c r="H255" s="221">
        <v>6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157</v>
      </c>
      <c r="AU255" s="227" t="s">
        <v>83</v>
      </c>
      <c r="AV255" s="14" t="s">
        <v>83</v>
      </c>
      <c r="AW255" s="14" t="s">
        <v>30</v>
      </c>
      <c r="AX255" s="14" t="s">
        <v>73</v>
      </c>
      <c r="AY255" s="227" t="s">
        <v>146</v>
      </c>
    </row>
    <row r="256" spans="1:65" s="15" customFormat="1" ht="11.25">
      <c r="B256" s="228"/>
      <c r="C256" s="229"/>
      <c r="D256" s="200" t="s">
        <v>157</v>
      </c>
      <c r="E256" s="230" t="s">
        <v>1</v>
      </c>
      <c r="F256" s="231" t="s">
        <v>160</v>
      </c>
      <c r="G256" s="229"/>
      <c r="H256" s="232">
        <v>91.199999999999989</v>
      </c>
      <c r="I256" s="233"/>
      <c r="J256" s="229"/>
      <c r="K256" s="229"/>
      <c r="L256" s="234"/>
      <c r="M256" s="235"/>
      <c r="N256" s="236"/>
      <c r="O256" s="236"/>
      <c r="P256" s="236"/>
      <c r="Q256" s="236"/>
      <c r="R256" s="236"/>
      <c r="S256" s="236"/>
      <c r="T256" s="237"/>
      <c r="AT256" s="238" t="s">
        <v>157</v>
      </c>
      <c r="AU256" s="238" t="s">
        <v>83</v>
      </c>
      <c r="AV256" s="15" t="s">
        <v>153</v>
      </c>
      <c r="AW256" s="15" t="s">
        <v>30</v>
      </c>
      <c r="AX256" s="15" t="s">
        <v>81</v>
      </c>
      <c r="AY256" s="238" t="s">
        <v>146</v>
      </c>
    </row>
    <row r="257" spans="1:65" s="2" customFormat="1" ht="37.9" customHeight="1">
      <c r="A257" s="35"/>
      <c r="B257" s="36"/>
      <c r="C257" s="187" t="s">
        <v>360</v>
      </c>
      <c r="D257" s="187" t="s">
        <v>148</v>
      </c>
      <c r="E257" s="188" t="s">
        <v>2140</v>
      </c>
      <c r="F257" s="189" t="s">
        <v>2141</v>
      </c>
      <c r="G257" s="190" t="s">
        <v>170</v>
      </c>
      <c r="H257" s="191">
        <v>655.86</v>
      </c>
      <c r="I257" s="192"/>
      <c r="J257" s="193">
        <f>ROUND(I257*H257,2)</f>
        <v>0</v>
      </c>
      <c r="K257" s="189" t="s">
        <v>152</v>
      </c>
      <c r="L257" s="40"/>
      <c r="M257" s="194" t="s">
        <v>1</v>
      </c>
      <c r="N257" s="195" t="s">
        <v>38</v>
      </c>
      <c r="O257" s="72"/>
      <c r="P257" s="196">
        <f>O257*H257</f>
        <v>0</v>
      </c>
      <c r="Q257" s="196">
        <v>0</v>
      </c>
      <c r="R257" s="196">
        <f>Q257*H257</f>
        <v>0</v>
      </c>
      <c r="S257" s="196">
        <v>0</v>
      </c>
      <c r="T257" s="19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98" t="s">
        <v>153</v>
      </c>
      <c r="AT257" s="198" t="s">
        <v>148</v>
      </c>
      <c r="AU257" s="198" t="s">
        <v>83</v>
      </c>
      <c r="AY257" s="18" t="s">
        <v>146</v>
      </c>
      <c r="BE257" s="199">
        <f>IF(N257="základní",J257,0)</f>
        <v>0</v>
      </c>
      <c r="BF257" s="199">
        <f>IF(N257="snížená",J257,0)</f>
        <v>0</v>
      </c>
      <c r="BG257" s="199">
        <f>IF(N257="zákl. přenesená",J257,0)</f>
        <v>0</v>
      </c>
      <c r="BH257" s="199">
        <f>IF(N257="sníž. přenesená",J257,0)</f>
        <v>0</v>
      </c>
      <c r="BI257" s="199">
        <f>IF(N257="nulová",J257,0)</f>
        <v>0</v>
      </c>
      <c r="BJ257" s="18" t="s">
        <v>81</v>
      </c>
      <c r="BK257" s="199">
        <f>ROUND(I257*H257,2)</f>
        <v>0</v>
      </c>
      <c r="BL257" s="18" t="s">
        <v>153</v>
      </c>
      <c r="BM257" s="198" t="s">
        <v>363</v>
      </c>
    </row>
    <row r="258" spans="1:65" s="2" customFormat="1" ht="19.5">
      <c r="A258" s="35"/>
      <c r="B258" s="36"/>
      <c r="C258" s="37"/>
      <c r="D258" s="200" t="s">
        <v>154</v>
      </c>
      <c r="E258" s="37"/>
      <c r="F258" s="201" t="s">
        <v>2141</v>
      </c>
      <c r="G258" s="37"/>
      <c r="H258" s="37"/>
      <c r="I258" s="202"/>
      <c r="J258" s="37"/>
      <c r="K258" s="37"/>
      <c r="L258" s="40"/>
      <c r="M258" s="203"/>
      <c r="N258" s="204"/>
      <c r="O258" s="72"/>
      <c r="P258" s="72"/>
      <c r="Q258" s="72"/>
      <c r="R258" s="72"/>
      <c r="S258" s="72"/>
      <c r="T258" s="73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154</v>
      </c>
      <c r="AU258" s="18" t="s">
        <v>83</v>
      </c>
    </row>
    <row r="259" spans="1:65" s="2" customFormat="1" ht="11.25">
      <c r="A259" s="35"/>
      <c r="B259" s="36"/>
      <c r="C259" s="37"/>
      <c r="D259" s="205" t="s">
        <v>155</v>
      </c>
      <c r="E259" s="37"/>
      <c r="F259" s="206" t="s">
        <v>2142</v>
      </c>
      <c r="G259" s="37"/>
      <c r="H259" s="37"/>
      <c r="I259" s="202"/>
      <c r="J259" s="37"/>
      <c r="K259" s="37"/>
      <c r="L259" s="40"/>
      <c r="M259" s="203"/>
      <c r="N259" s="204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155</v>
      </c>
      <c r="AU259" s="18" t="s">
        <v>83</v>
      </c>
    </row>
    <row r="260" spans="1:65" s="14" customFormat="1" ht="11.25">
      <c r="B260" s="217"/>
      <c r="C260" s="218"/>
      <c r="D260" s="200" t="s">
        <v>157</v>
      </c>
      <c r="E260" s="219" t="s">
        <v>1</v>
      </c>
      <c r="F260" s="220" t="s">
        <v>2063</v>
      </c>
      <c r="G260" s="218"/>
      <c r="H260" s="221">
        <v>182.8</v>
      </c>
      <c r="I260" s="222"/>
      <c r="J260" s="218"/>
      <c r="K260" s="218"/>
      <c r="L260" s="223"/>
      <c r="M260" s="224"/>
      <c r="N260" s="225"/>
      <c r="O260" s="225"/>
      <c r="P260" s="225"/>
      <c r="Q260" s="225"/>
      <c r="R260" s="225"/>
      <c r="S260" s="225"/>
      <c r="T260" s="226"/>
      <c r="AT260" s="227" t="s">
        <v>157</v>
      </c>
      <c r="AU260" s="227" t="s">
        <v>83</v>
      </c>
      <c r="AV260" s="14" t="s">
        <v>83</v>
      </c>
      <c r="AW260" s="14" t="s">
        <v>30</v>
      </c>
      <c r="AX260" s="14" t="s">
        <v>73</v>
      </c>
      <c r="AY260" s="227" t="s">
        <v>146</v>
      </c>
    </row>
    <row r="261" spans="1:65" s="14" customFormat="1" ht="11.25">
      <c r="B261" s="217"/>
      <c r="C261" s="218"/>
      <c r="D261" s="200" t="s">
        <v>157</v>
      </c>
      <c r="E261" s="219" t="s">
        <v>1</v>
      </c>
      <c r="F261" s="220" t="s">
        <v>2064</v>
      </c>
      <c r="G261" s="218"/>
      <c r="H261" s="221">
        <v>473.06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157</v>
      </c>
      <c r="AU261" s="227" t="s">
        <v>83</v>
      </c>
      <c r="AV261" s="14" t="s">
        <v>83</v>
      </c>
      <c r="AW261" s="14" t="s">
        <v>30</v>
      </c>
      <c r="AX261" s="14" t="s">
        <v>73</v>
      </c>
      <c r="AY261" s="227" t="s">
        <v>146</v>
      </c>
    </row>
    <row r="262" spans="1:65" s="15" customFormat="1" ht="11.25">
      <c r="B262" s="228"/>
      <c r="C262" s="229"/>
      <c r="D262" s="200" t="s">
        <v>157</v>
      </c>
      <c r="E262" s="230" t="s">
        <v>1</v>
      </c>
      <c r="F262" s="231" t="s">
        <v>160</v>
      </c>
      <c r="G262" s="229"/>
      <c r="H262" s="232">
        <v>655.86</v>
      </c>
      <c r="I262" s="233"/>
      <c r="J262" s="229"/>
      <c r="K262" s="229"/>
      <c r="L262" s="234"/>
      <c r="M262" s="235"/>
      <c r="N262" s="236"/>
      <c r="O262" s="236"/>
      <c r="P262" s="236"/>
      <c r="Q262" s="236"/>
      <c r="R262" s="236"/>
      <c r="S262" s="236"/>
      <c r="T262" s="237"/>
      <c r="AT262" s="238" t="s">
        <v>157</v>
      </c>
      <c r="AU262" s="238" t="s">
        <v>83</v>
      </c>
      <c r="AV262" s="15" t="s">
        <v>153</v>
      </c>
      <c r="AW262" s="15" t="s">
        <v>30</v>
      </c>
      <c r="AX262" s="15" t="s">
        <v>81</v>
      </c>
      <c r="AY262" s="238" t="s">
        <v>146</v>
      </c>
    </row>
    <row r="263" spans="1:65" s="2" customFormat="1" ht="24.2" customHeight="1">
      <c r="A263" s="35"/>
      <c r="B263" s="36"/>
      <c r="C263" s="187" t="s">
        <v>281</v>
      </c>
      <c r="D263" s="187" t="s">
        <v>148</v>
      </c>
      <c r="E263" s="188" t="s">
        <v>1844</v>
      </c>
      <c r="F263" s="189" t="s">
        <v>2143</v>
      </c>
      <c r="G263" s="190" t="s">
        <v>170</v>
      </c>
      <c r="H263" s="191">
        <v>210.14</v>
      </c>
      <c r="I263" s="192"/>
      <c r="J263" s="193">
        <f>ROUND(I263*H263,2)</f>
        <v>0</v>
      </c>
      <c r="K263" s="189" t="s">
        <v>312</v>
      </c>
      <c r="L263" s="40"/>
      <c r="M263" s="194" t="s">
        <v>1</v>
      </c>
      <c r="N263" s="195" t="s">
        <v>38</v>
      </c>
      <c r="O263" s="72"/>
      <c r="P263" s="196">
        <f>O263*H263</f>
        <v>0</v>
      </c>
      <c r="Q263" s="196">
        <v>0</v>
      </c>
      <c r="R263" s="196">
        <f>Q263*H263</f>
        <v>0</v>
      </c>
      <c r="S263" s="196">
        <v>0</v>
      </c>
      <c r="T263" s="19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98" t="s">
        <v>153</v>
      </c>
      <c r="AT263" s="198" t="s">
        <v>148</v>
      </c>
      <c r="AU263" s="198" t="s">
        <v>83</v>
      </c>
      <c r="AY263" s="18" t="s">
        <v>146</v>
      </c>
      <c r="BE263" s="199">
        <f>IF(N263="základní",J263,0)</f>
        <v>0</v>
      </c>
      <c r="BF263" s="199">
        <f>IF(N263="snížená",J263,0)</f>
        <v>0</v>
      </c>
      <c r="BG263" s="199">
        <f>IF(N263="zákl. přenesená",J263,0)</f>
        <v>0</v>
      </c>
      <c r="BH263" s="199">
        <f>IF(N263="sníž. přenesená",J263,0)</f>
        <v>0</v>
      </c>
      <c r="BI263" s="199">
        <f>IF(N263="nulová",J263,0)</f>
        <v>0</v>
      </c>
      <c r="BJ263" s="18" t="s">
        <v>81</v>
      </c>
      <c r="BK263" s="199">
        <f>ROUND(I263*H263,2)</f>
        <v>0</v>
      </c>
      <c r="BL263" s="18" t="s">
        <v>153</v>
      </c>
      <c r="BM263" s="198" t="s">
        <v>371</v>
      </c>
    </row>
    <row r="264" spans="1:65" s="2" customFormat="1" ht="11.25">
      <c r="A264" s="35"/>
      <c r="B264" s="36"/>
      <c r="C264" s="37"/>
      <c r="D264" s="200" t="s">
        <v>154</v>
      </c>
      <c r="E264" s="37"/>
      <c r="F264" s="201" t="s">
        <v>2143</v>
      </c>
      <c r="G264" s="37"/>
      <c r="H264" s="37"/>
      <c r="I264" s="202"/>
      <c r="J264" s="37"/>
      <c r="K264" s="37"/>
      <c r="L264" s="40"/>
      <c r="M264" s="203"/>
      <c r="N264" s="204"/>
      <c r="O264" s="72"/>
      <c r="P264" s="72"/>
      <c r="Q264" s="72"/>
      <c r="R264" s="72"/>
      <c r="S264" s="72"/>
      <c r="T264" s="73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154</v>
      </c>
      <c r="AU264" s="18" t="s">
        <v>83</v>
      </c>
    </row>
    <row r="265" spans="1:65" s="2" customFormat="1" ht="24.2" customHeight="1">
      <c r="A265" s="35"/>
      <c r="B265" s="36"/>
      <c r="C265" s="187" t="s">
        <v>375</v>
      </c>
      <c r="D265" s="187" t="s">
        <v>148</v>
      </c>
      <c r="E265" s="188" t="s">
        <v>2144</v>
      </c>
      <c r="F265" s="189" t="s">
        <v>2145</v>
      </c>
      <c r="G265" s="190" t="s">
        <v>170</v>
      </c>
      <c r="H265" s="191">
        <v>43</v>
      </c>
      <c r="I265" s="192"/>
      <c r="J265" s="193">
        <f>ROUND(I265*H265,2)</f>
        <v>0</v>
      </c>
      <c r="K265" s="189" t="s">
        <v>152</v>
      </c>
      <c r="L265" s="40"/>
      <c r="M265" s="194" t="s">
        <v>1</v>
      </c>
      <c r="N265" s="195" t="s">
        <v>38</v>
      </c>
      <c r="O265" s="72"/>
      <c r="P265" s="196">
        <f>O265*H265</f>
        <v>0</v>
      </c>
      <c r="Q265" s="196">
        <v>0</v>
      </c>
      <c r="R265" s="196">
        <f>Q265*H265</f>
        <v>0</v>
      </c>
      <c r="S265" s="196">
        <v>0</v>
      </c>
      <c r="T265" s="19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98" t="s">
        <v>153</v>
      </c>
      <c r="AT265" s="198" t="s">
        <v>148</v>
      </c>
      <c r="AU265" s="198" t="s">
        <v>83</v>
      </c>
      <c r="AY265" s="18" t="s">
        <v>146</v>
      </c>
      <c r="BE265" s="199">
        <f>IF(N265="základní",J265,0)</f>
        <v>0</v>
      </c>
      <c r="BF265" s="199">
        <f>IF(N265="snížená",J265,0)</f>
        <v>0</v>
      </c>
      <c r="BG265" s="199">
        <f>IF(N265="zákl. přenesená",J265,0)</f>
        <v>0</v>
      </c>
      <c r="BH265" s="199">
        <f>IF(N265="sníž. přenesená",J265,0)</f>
        <v>0</v>
      </c>
      <c r="BI265" s="199">
        <f>IF(N265="nulová",J265,0)</f>
        <v>0</v>
      </c>
      <c r="BJ265" s="18" t="s">
        <v>81</v>
      </c>
      <c r="BK265" s="199">
        <f>ROUND(I265*H265,2)</f>
        <v>0</v>
      </c>
      <c r="BL265" s="18" t="s">
        <v>153</v>
      </c>
      <c r="BM265" s="198" t="s">
        <v>378</v>
      </c>
    </row>
    <row r="266" spans="1:65" s="2" customFormat="1" ht="11.25">
      <c r="A266" s="35"/>
      <c r="B266" s="36"/>
      <c r="C266" s="37"/>
      <c r="D266" s="200" t="s">
        <v>154</v>
      </c>
      <c r="E266" s="37"/>
      <c r="F266" s="201" t="s">
        <v>2145</v>
      </c>
      <c r="G266" s="37"/>
      <c r="H266" s="37"/>
      <c r="I266" s="202"/>
      <c r="J266" s="37"/>
      <c r="K266" s="37"/>
      <c r="L266" s="40"/>
      <c r="M266" s="203"/>
      <c r="N266" s="204"/>
      <c r="O266" s="72"/>
      <c r="P266" s="72"/>
      <c r="Q266" s="72"/>
      <c r="R266" s="72"/>
      <c r="S266" s="72"/>
      <c r="T266" s="73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154</v>
      </c>
      <c r="AU266" s="18" t="s">
        <v>83</v>
      </c>
    </row>
    <row r="267" spans="1:65" s="2" customFormat="1" ht="11.25">
      <c r="A267" s="35"/>
      <c r="B267" s="36"/>
      <c r="C267" s="37"/>
      <c r="D267" s="205" t="s">
        <v>155</v>
      </c>
      <c r="E267" s="37"/>
      <c r="F267" s="206" t="s">
        <v>2146</v>
      </c>
      <c r="G267" s="37"/>
      <c r="H267" s="37"/>
      <c r="I267" s="202"/>
      <c r="J267" s="37"/>
      <c r="K267" s="37"/>
      <c r="L267" s="40"/>
      <c r="M267" s="203"/>
      <c r="N267" s="204"/>
      <c r="O267" s="72"/>
      <c r="P267" s="72"/>
      <c r="Q267" s="72"/>
      <c r="R267" s="72"/>
      <c r="S267" s="72"/>
      <c r="T267" s="73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155</v>
      </c>
      <c r="AU267" s="18" t="s">
        <v>83</v>
      </c>
    </row>
    <row r="268" spans="1:65" s="13" customFormat="1" ht="11.25">
      <c r="B268" s="207"/>
      <c r="C268" s="208"/>
      <c r="D268" s="200" t="s">
        <v>157</v>
      </c>
      <c r="E268" s="209" t="s">
        <v>1</v>
      </c>
      <c r="F268" s="210" t="s">
        <v>2147</v>
      </c>
      <c r="G268" s="208"/>
      <c r="H268" s="209" t="s">
        <v>1</v>
      </c>
      <c r="I268" s="211"/>
      <c r="J268" s="208"/>
      <c r="K268" s="208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157</v>
      </c>
      <c r="AU268" s="216" t="s">
        <v>83</v>
      </c>
      <c r="AV268" s="13" t="s">
        <v>81</v>
      </c>
      <c r="AW268" s="13" t="s">
        <v>30</v>
      </c>
      <c r="AX268" s="13" t="s">
        <v>73</v>
      </c>
      <c r="AY268" s="216" t="s">
        <v>146</v>
      </c>
    </row>
    <row r="269" spans="1:65" s="14" customFormat="1" ht="11.25">
      <c r="B269" s="217"/>
      <c r="C269" s="218"/>
      <c r="D269" s="200" t="s">
        <v>157</v>
      </c>
      <c r="E269" s="219" t="s">
        <v>1</v>
      </c>
      <c r="F269" s="220" t="s">
        <v>710</v>
      </c>
      <c r="G269" s="218"/>
      <c r="H269" s="221">
        <v>43</v>
      </c>
      <c r="I269" s="222"/>
      <c r="J269" s="218"/>
      <c r="K269" s="218"/>
      <c r="L269" s="223"/>
      <c r="M269" s="224"/>
      <c r="N269" s="225"/>
      <c r="O269" s="225"/>
      <c r="P269" s="225"/>
      <c r="Q269" s="225"/>
      <c r="R269" s="225"/>
      <c r="S269" s="225"/>
      <c r="T269" s="226"/>
      <c r="AT269" s="227" t="s">
        <v>157</v>
      </c>
      <c r="AU269" s="227" t="s">
        <v>83</v>
      </c>
      <c r="AV269" s="14" t="s">
        <v>83</v>
      </c>
      <c r="AW269" s="14" t="s">
        <v>30</v>
      </c>
      <c r="AX269" s="14" t="s">
        <v>73</v>
      </c>
      <c r="AY269" s="227" t="s">
        <v>146</v>
      </c>
    </row>
    <row r="270" spans="1:65" s="15" customFormat="1" ht="11.25">
      <c r="B270" s="228"/>
      <c r="C270" s="229"/>
      <c r="D270" s="200" t="s">
        <v>157</v>
      </c>
      <c r="E270" s="230" t="s">
        <v>1</v>
      </c>
      <c r="F270" s="231" t="s">
        <v>160</v>
      </c>
      <c r="G270" s="229"/>
      <c r="H270" s="232">
        <v>43</v>
      </c>
      <c r="I270" s="233"/>
      <c r="J270" s="229"/>
      <c r="K270" s="229"/>
      <c r="L270" s="234"/>
      <c r="M270" s="235"/>
      <c r="N270" s="236"/>
      <c r="O270" s="236"/>
      <c r="P270" s="236"/>
      <c r="Q270" s="236"/>
      <c r="R270" s="236"/>
      <c r="S270" s="236"/>
      <c r="T270" s="237"/>
      <c r="AT270" s="238" t="s">
        <v>157</v>
      </c>
      <c r="AU270" s="238" t="s">
        <v>83</v>
      </c>
      <c r="AV270" s="15" t="s">
        <v>153</v>
      </c>
      <c r="AW270" s="15" t="s">
        <v>30</v>
      </c>
      <c r="AX270" s="15" t="s">
        <v>81</v>
      </c>
      <c r="AY270" s="238" t="s">
        <v>146</v>
      </c>
    </row>
    <row r="271" spans="1:65" s="2" customFormat="1" ht="24.2" customHeight="1">
      <c r="A271" s="35"/>
      <c r="B271" s="36"/>
      <c r="C271" s="187" t="s">
        <v>286</v>
      </c>
      <c r="D271" s="187" t="s">
        <v>148</v>
      </c>
      <c r="E271" s="188" t="s">
        <v>2148</v>
      </c>
      <c r="F271" s="189" t="s">
        <v>2149</v>
      </c>
      <c r="G271" s="190" t="s">
        <v>170</v>
      </c>
      <c r="H271" s="191">
        <v>43</v>
      </c>
      <c r="I271" s="192"/>
      <c r="J271" s="193">
        <f>ROUND(I271*H271,2)</f>
        <v>0</v>
      </c>
      <c r="K271" s="189" t="s">
        <v>152</v>
      </c>
      <c r="L271" s="40"/>
      <c r="M271" s="194" t="s">
        <v>1</v>
      </c>
      <c r="N271" s="195" t="s">
        <v>38</v>
      </c>
      <c r="O271" s="72"/>
      <c r="P271" s="196">
        <f>O271*H271</f>
        <v>0</v>
      </c>
      <c r="Q271" s="196">
        <v>0</v>
      </c>
      <c r="R271" s="196">
        <f>Q271*H271</f>
        <v>0</v>
      </c>
      <c r="S271" s="196">
        <v>0</v>
      </c>
      <c r="T271" s="19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98" t="s">
        <v>153</v>
      </c>
      <c r="AT271" s="198" t="s">
        <v>148</v>
      </c>
      <c r="AU271" s="198" t="s">
        <v>83</v>
      </c>
      <c r="AY271" s="18" t="s">
        <v>146</v>
      </c>
      <c r="BE271" s="199">
        <f>IF(N271="základní",J271,0)</f>
        <v>0</v>
      </c>
      <c r="BF271" s="199">
        <f>IF(N271="snížená",J271,0)</f>
        <v>0</v>
      </c>
      <c r="BG271" s="199">
        <f>IF(N271="zákl. přenesená",J271,0)</f>
        <v>0</v>
      </c>
      <c r="BH271" s="199">
        <f>IF(N271="sníž. přenesená",J271,0)</f>
        <v>0</v>
      </c>
      <c r="BI271" s="199">
        <f>IF(N271="nulová",J271,0)</f>
        <v>0</v>
      </c>
      <c r="BJ271" s="18" t="s">
        <v>81</v>
      </c>
      <c r="BK271" s="199">
        <f>ROUND(I271*H271,2)</f>
        <v>0</v>
      </c>
      <c r="BL271" s="18" t="s">
        <v>153</v>
      </c>
      <c r="BM271" s="198" t="s">
        <v>383</v>
      </c>
    </row>
    <row r="272" spans="1:65" s="2" customFormat="1" ht="11.25">
      <c r="A272" s="35"/>
      <c r="B272" s="36"/>
      <c r="C272" s="37"/>
      <c r="D272" s="200" t="s">
        <v>154</v>
      </c>
      <c r="E272" s="37"/>
      <c r="F272" s="201" t="s">
        <v>2149</v>
      </c>
      <c r="G272" s="37"/>
      <c r="H272" s="37"/>
      <c r="I272" s="202"/>
      <c r="J272" s="37"/>
      <c r="K272" s="37"/>
      <c r="L272" s="40"/>
      <c r="M272" s="203"/>
      <c r="N272" s="204"/>
      <c r="O272" s="72"/>
      <c r="P272" s="72"/>
      <c r="Q272" s="72"/>
      <c r="R272" s="72"/>
      <c r="S272" s="72"/>
      <c r="T272" s="73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154</v>
      </c>
      <c r="AU272" s="18" t="s">
        <v>83</v>
      </c>
    </row>
    <row r="273" spans="1:65" s="2" customFormat="1" ht="11.25">
      <c r="A273" s="35"/>
      <c r="B273" s="36"/>
      <c r="C273" s="37"/>
      <c r="D273" s="205" t="s">
        <v>155</v>
      </c>
      <c r="E273" s="37"/>
      <c r="F273" s="206" t="s">
        <v>2150</v>
      </c>
      <c r="G273" s="37"/>
      <c r="H273" s="37"/>
      <c r="I273" s="202"/>
      <c r="J273" s="37"/>
      <c r="K273" s="37"/>
      <c r="L273" s="40"/>
      <c r="M273" s="203"/>
      <c r="N273" s="204"/>
      <c r="O273" s="72"/>
      <c r="P273" s="72"/>
      <c r="Q273" s="72"/>
      <c r="R273" s="72"/>
      <c r="S273" s="72"/>
      <c r="T273" s="73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155</v>
      </c>
      <c r="AU273" s="18" t="s">
        <v>83</v>
      </c>
    </row>
    <row r="274" spans="1:65" s="13" customFormat="1" ht="11.25">
      <c r="B274" s="207"/>
      <c r="C274" s="208"/>
      <c r="D274" s="200" t="s">
        <v>157</v>
      </c>
      <c r="E274" s="209" t="s">
        <v>1</v>
      </c>
      <c r="F274" s="210" t="s">
        <v>2151</v>
      </c>
      <c r="G274" s="208"/>
      <c r="H274" s="209" t="s">
        <v>1</v>
      </c>
      <c r="I274" s="211"/>
      <c r="J274" s="208"/>
      <c r="K274" s="208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157</v>
      </c>
      <c r="AU274" s="216" t="s">
        <v>83</v>
      </c>
      <c r="AV274" s="13" t="s">
        <v>81</v>
      </c>
      <c r="AW274" s="13" t="s">
        <v>30</v>
      </c>
      <c r="AX274" s="13" t="s">
        <v>73</v>
      </c>
      <c r="AY274" s="216" t="s">
        <v>146</v>
      </c>
    </row>
    <row r="275" spans="1:65" s="14" customFormat="1" ht="11.25">
      <c r="B275" s="217"/>
      <c r="C275" s="218"/>
      <c r="D275" s="200" t="s">
        <v>157</v>
      </c>
      <c r="E275" s="219" t="s">
        <v>1</v>
      </c>
      <c r="F275" s="220" t="s">
        <v>710</v>
      </c>
      <c r="G275" s="218"/>
      <c r="H275" s="221">
        <v>43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157</v>
      </c>
      <c r="AU275" s="227" t="s">
        <v>83</v>
      </c>
      <c r="AV275" s="14" t="s">
        <v>83</v>
      </c>
      <c r="AW275" s="14" t="s">
        <v>30</v>
      </c>
      <c r="AX275" s="14" t="s">
        <v>73</v>
      </c>
      <c r="AY275" s="227" t="s">
        <v>146</v>
      </c>
    </row>
    <row r="276" spans="1:65" s="15" customFormat="1" ht="11.25">
      <c r="B276" s="228"/>
      <c r="C276" s="229"/>
      <c r="D276" s="200" t="s">
        <v>157</v>
      </c>
      <c r="E276" s="230" t="s">
        <v>1</v>
      </c>
      <c r="F276" s="231" t="s">
        <v>160</v>
      </c>
      <c r="G276" s="229"/>
      <c r="H276" s="232">
        <v>43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AT276" s="238" t="s">
        <v>157</v>
      </c>
      <c r="AU276" s="238" t="s">
        <v>83</v>
      </c>
      <c r="AV276" s="15" t="s">
        <v>153</v>
      </c>
      <c r="AW276" s="15" t="s">
        <v>30</v>
      </c>
      <c r="AX276" s="15" t="s">
        <v>81</v>
      </c>
      <c r="AY276" s="238" t="s">
        <v>146</v>
      </c>
    </row>
    <row r="277" spans="1:65" s="2" customFormat="1" ht="24.2" customHeight="1">
      <c r="A277" s="35"/>
      <c r="B277" s="36"/>
      <c r="C277" s="187" t="s">
        <v>324</v>
      </c>
      <c r="D277" s="187" t="s">
        <v>148</v>
      </c>
      <c r="E277" s="188" t="s">
        <v>2152</v>
      </c>
      <c r="F277" s="189" t="s">
        <v>2153</v>
      </c>
      <c r="G277" s="190" t="s">
        <v>170</v>
      </c>
      <c r="H277" s="191">
        <v>43</v>
      </c>
      <c r="I277" s="192"/>
      <c r="J277" s="193">
        <f>ROUND(I277*H277,2)</f>
        <v>0</v>
      </c>
      <c r="K277" s="189" t="s">
        <v>152</v>
      </c>
      <c r="L277" s="40"/>
      <c r="M277" s="194" t="s">
        <v>1</v>
      </c>
      <c r="N277" s="195" t="s">
        <v>38</v>
      </c>
      <c r="O277" s="72"/>
      <c r="P277" s="196">
        <f>O277*H277</f>
        <v>0</v>
      </c>
      <c r="Q277" s="196">
        <v>0</v>
      </c>
      <c r="R277" s="196">
        <f>Q277*H277</f>
        <v>0</v>
      </c>
      <c r="S277" s="196">
        <v>0</v>
      </c>
      <c r="T277" s="19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98" t="s">
        <v>153</v>
      </c>
      <c r="AT277" s="198" t="s">
        <v>148</v>
      </c>
      <c r="AU277" s="198" t="s">
        <v>83</v>
      </c>
      <c r="AY277" s="18" t="s">
        <v>146</v>
      </c>
      <c r="BE277" s="199">
        <f>IF(N277="základní",J277,0)</f>
        <v>0</v>
      </c>
      <c r="BF277" s="199">
        <f>IF(N277="snížená",J277,0)</f>
        <v>0</v>
      </c>
      <c r="BG277" s="199">
        <f>IF(N277="zákl. přenesená",J277,0)</f>
        <v>0</v>
      </c>
      <c r="BH277" s="199">
        <f>IF(N277="sníž. přenesená",J277,0)</f>
        <v>0</v>
      </c>
      <c r="BI277" s="199">
        <f>IF(N277="nulová",J277,0)</f>
        <v>0</v>
      </c>
      <c r="BJ277" s="18" t="s">
        <v>81</v>
      </c>
      <c r="BK277" s="199">
        <f>ROUND(I277*H277,2)</f>
        <v>0</v>
      </c>
      <c r="BL277" s="18" t="s">
        <v>153</v>
      </c>
      <c r="BM277" s="198" t="s">
        <v>387</v>
      </c>
    </row>
    <row r="278" spans="1:65" s="2" customFormat="1" ht="19.5">
      <c r="A278" s="35"/>
      <c r="B278" s="36"/>
      <c r="C278" s="37"/>
      <c r="D278" s="200" t="s">
        <v>154</v>
      </c>
      <c r="E278" s="37"/>
      <c r="F278" s="201" t="s">
        <v>2153</v>
      </c>
      <c r="G278" s="37"/>
      <c r="H278" s="37"/>
      <c r="I278" s="202"/>
      <c r="J278" s="37"/>
      <c r="K278" s="37"/>
      <c r="L278" s="40"/>
      <c r="M278" s="203"/>
      <c r="N278" s="204"/>
      <c r="O278" s="72"/>
      <c r="P278" s="72"/>
      <c r="Q278" s="72"/>
      <c r="R278" s="72"/>
      <c r="S278" s="72"/>
      <c r="T278" s="73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154</v>
      </c>
      <c r="AU278" s="18" t="s">
        <v>83</v>
      </c>
    </row>
    <row r="279" spans="1:65" s="2" customFormat="1" ht="11.25">
      <c r="A279" s="35"/>
      <c r="B279" s="36"/>
      <c r="C279" s="37"/>
      <c r="D279" s="205" t="s">
        <v>155</v>
      </c>
      <c r="E279" s="37"/>
      <c r="F279" s="206" t="s">
        <v>2154</v>
      </c>
      <c r="G279" s="37"/>
      <c r="H279" s="37"/>
      <c r="I279" s="202"/>
      <c r="J279" s="37"/>
      <c r="K279" s="37"/>
      <c r="L279" s="40"/>
      <c r="M279" s="203"/>
      <c r="N279" s="204"/>
      <c r="O279" s="72"/>
      <c r="P279" s="72"/>
      <c r="Q279" s="72"/>
      <c r="R279" s="72"/>
      <c r="S279" s="72"/>
      <c r="T279" s="73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155</v>
      </c>
      <c r="AU279" s="18" t="s">
        <v>83</v>
      </c>
    </row>
    <row r="280" spans="1:65" s="12" customFormat="1" ht="22.9" customHeight="1">
      <c r="B280" s="171"/>
      <c r="C280" s="172"/>
      <c r="D280" s="173" t="s">
        <v>72</v>
      </c>
      <c r="E280" s="185" t="s">
        <v>257</v>
      </c>
      <c r="F280" s="185" t="s">
        <v>258</v>
      </c>
      <c r="G280" s="172"/>
      <c r="H280" s="172"/>
      <c r="I280" s="175"/>
      <c r="J280" s="186">
        <f>BK280</f>
        <v>0</v>
      </c>
      <c r="K280" s="172"/>
      <c r="L280" s="177"/>
      <c r="M280" s="178"/>
      <c r="N280" s="179"/>
      <c r="O280" s="179"/>
      <c r="P280" s="180">
        <f>SUM(P281:P300)</f>
        <v>0</v>
      </c>
      <c r="Q280" s="179"/>
      <c r="R280" s="180">
        <f>SUM(R281:R300)</f>
        <v>0</v>
      </c>
      <c r="S280" s="179"/>
      <c r="T280" s="181">
        <f>SUM(T281:T300)</f>
        <v>0</v>
      </c>
      <c r="AR280" s="182" t="s">
        <v>81</v>
      </c>
      <c r="AT280" s="183" t="s">
        <v>72</v>
      </c>
      <c r="AU280" s="183" t="s">
        <v>81</v>
      </c>
      <c r="AY280" s="182" t="s">
        <v>146</v>
      </c>
      <c r="BK280" s="184">
        <f>SUM(BK281:BK300)</f>
        <v>0</v>
      </c>
    </row>
    <row r="281" spans="1:65" s="2" customFormat="1" ht="16.5" customHeight="1">
      <c r="A281" s="35"/>
      <c r="B281" s="36"/>
      <c r="C281" s="187" t="s">
        <v>291</v>
      </c>
      <c r="D281" s="187" t="s">
        <v>148</v>
      </c>
      <c r="E281" s="188" t="s">
        <v>271</v>
      </c>
      <c r="F281" s="189" t="s">
        <v>272</v>
      </c>
      <c r="G281" s="190" t="s">
        <v>164</v>
      </c>
      <c r="H281" s="191">
        <v>9.8670000000000009</v>
      </c>
      <c r="I281" s="192"/>
      <c r="J281" s="193">
        <f>ROUND(I281*H281,2)</f>
        <v>0</v>
      </c>
      <c r="K281" s="189" t="s">
        <v>152</v>
      </c>
      <c r="L281" s="40"/>
      <c r="M281" s="194" t="s">
        <v>1</v>
      </c>
      <c r="N281" s="195" t="s">
        <v>38</v>
      </c>
      <c r="O281" s="72"/>
      <c r="P281" s="196">
        <f>O281*H281</f>
        <v>0</v>
      </c>
      <c r="Q281" s="196">
        <v>0</v>
      </c>
      <c r="R281" s="196">
        <f>Q281*H281</f>
        <v>0</v>
      </c>
      <c r="S281" s="196">
        <v>0</v>
      </c>
      <c r="T281" s="19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98" t="s">
        <v>153</v>
      </c>
      <c r="AT281" s="198" t="s">
        <v>148</v>
      </c>
      <c r="AU281" s="198" t="s">
        <v>83</v>
      </c>
      <c r="AY281" s="18" t="s">
        <v>146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8" t="s">
        <v>81</v>
      </c>
      <c r="BK281" s="199">
        <f>ROUND(I281*H281,2)</f>
        <v>0</v>
      </c>
      <c r="BL281" s="18" t="s">
        <v>153</v>
      </c>
      <c r="BM281" s="198" t="s">
        <v>393</v>
      </c>
    </row>
    <row r="282" spans="1:65" s="2" customFormat="1" ht="11.25">
      <c r="A282" s="35"/>
      <c r="B282" s="36"/>
      <c r="C282" s="37"/>
      <c r="D282" s="200" t="s">
        <v>154</v>
      </c>
      <c r="E282" s="37"/>
      <c r="F282" s="201" t="s">
        <v>272</v>
      </c>
      <c r="G282" s="37"/>
      <c r="H282" s="37"/>
      <c r="I282" s="202"/>
      <c r="J282" s="37"/>
      <c r="K282" s="37"/>
      <c r="L282" s="40"/>
      <c r="M282" s="203"/>
      <c r="N282" s="204"/>
      <c r="O282" s="72"/>
      <c r="P282" s="72"/>
      <c r="Q282" s="72"/>
      <c r="R282" s="72"/>
      <c r="S282" s="72"/>
      <c r="T282" s="73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154</v>
      </c>
      <c r="AU282" s="18" t="s">
        <v>83</v>
      </c>
    </row>
    <row r="283" spans="1:65" s="2" customFormat="1" ht="11.25">
      <c r="A283" s="35"/>
      <c r="B283" s="36"/>
      <c r="C283" s="37"/>
      <c r="D283" s="205" t="s">
        <v>155</v>
      </c>
      <c r="E283" s="37"/>
      <c r="F283" s="206" t="s">
        <v>274</v>
      </c>
      <c r="G283" s="37"/>
      <c r="H283" s="37"/>
      <c r="I283" s="202"/>
      <c r="J283" s="37"/>
      <c r="K283" s="37"/>
      <c r="L283" s="40"/>
      <c r="M283" s="203"/>
      <c r="N283" s="204"/>
      <c r="O283" s="72"/>
      <c r="P283" s="72"/>
      <c r="Q283" s="72"/>
      <c r="R283" s="72"/>
      <c r="S283" s="72"/>
      <c r="T283" s="73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155</v>
      </c>
      <c r="AU283" s="18" t="s">
        <v>83</v>
      </c>
    </row>
    <row r="284" spans="1:65" s="2" customFormat="1" ht="33" customHeight="1">
      <c r="A284" s="35"/>
      <c r="B284" s="36"/>
      <c r="C284" s="187" t="s">
        <v>679</v>
      </c>
      <c r="D284" s="187" t="s">
        <v>148</v>
      </c>
      <c r="E284" s="188" t="s">
        <v>2155</v>
      </c>
      <c r="F284" s="189" t="s">
        <v>2156</v>
      </c>
      <c r="G284" s="190" t="s">
        <v>164</v>
      </c>
      <c r="H284" s="191">
        <v>86.546999999999997</v>
      </c>
      <c r="I284" s="192"/>
      <c r="J284" s="193">
        <f>ROUND(I284*H284,2)</f>
        <v>0</v>
      </c>
      <c r="K284" s="189" t="s">
        <v>152</v>
      </c>
      <c r="L284" s="40"/>
      <c r="M284" s="194" t="s">
        <v>1</v>
      </c>
      <c r="N284" s="195" t="s">
        <v>38</v>
      </c>
      <c r="O284" s="72"/>
      <c r="P284" s="196">
        <f>O284*H284</f>
        <v>0</v>
      </c>
      <c r="Q284" s="196">
        <v>0</v>
      </c>
      <c r="R284" s="196">
        <f>Q284*H284</f>
        <v>0</v>
      </c>
      <c r="S284" s="196">
        <v>0</v>
      </c>
      <c r="T284" s="19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98" t="s">
        <v>153</v>
      </c>
      <c r="AT284" s="198" t="s">
        <v>148</v>
      </c>
      <c r="AU284" s="198" t="s">
        <v>83</v>
      </c>
      <c r="AY284" s="18" t="s">
        <v>146</v>
      </c>
      <c r="BE284" s="199">
        <f>IF(N284="základní",J284,0)</f>
        <v>0</v>
      </c>
      <c r="BF284" s="199">
        <f>IF(N284="snížená",J284,0)</f>
        <v>0</v>
      </c>
      <c r="BG284" s="199">
        <f>IF(N284="zákl. přenesená",J284,0)</f>
        <v>0</v>
      </c>
      <c r="BH284" s="199">
        <f>IF(N284="sníž. přenesená",J284,0)</f>
        <v>0</v>
      </c>
      <c r="BI284" s="199">
        <f>IF(N284="nulová",J284,0)</f>
        <v>0</v>
      </c>
      <c r="BJ284" s="18" t="s">
        <v>81</v>
      </c>
      <c r="BK284" s="199">
        <f>ROUND(I284*H284,2)</f>
        <v>0</v>
      </c>
      <c r="BL284" s="18" t="s">
        <v>153</v>
      </c>
      <c r="BM284" s="198" t="s">
        <v>680</v>
      </c>
    </row>
    <row r="285" spans="1:65" s="2" customFormat="1" ht="19.5">
      <c r="A285" s="35"/>
      <c r="B285" s="36"/>
      <c r="C285" s="37"/>
      <c r="D285" s="200" t="s">
        <v>154</v>
      </c>
      <c r="E285" s="37"/>
      <c r="F285" s="201" t="s">
        <v>2156</v>
      </c>
      <c r="G285" s="37"/>
      <c r="H285" s="37"/>
      <c r="I285" s="202"/>
      <c r="J285" s="37"/>
      <c r="K285" s="37"/>
      <c r="L285" s="40"/>
      <c r="M285" s="203"/>
      <c r="N285" s="204"/>
      <c r="O285" s="72"/>
      <c r="P285" s="72"/>
      <c r="Q285" s="72"/>
      <c r="R285" s="72"/>
      <c r="S285" s="72"/>
      <c r="T285" s="73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154</v>
      </c>
      <c r="AU285" s="18" t="s">
        <v>83</v>
      </c>
    </row>
    <row r="286" spans="1:65" s="2" customFormat="1" ht="11.25">
      <c r="A286" s="35"/>
      <c r="B286" s="36"/>
      <c r="C286" s="37"/>
      <c r="D286" s="205" t="s">
        <v>155</v>
      </c>
      <c r="E286" s="37"/>
      <c r="F286" s="206" t="s">
        <v>2157</v>
      </c>
      <c r="G286" s="37"/>
      <c r="H286" s="37"/>
      <c r="I286" s="202"/>
      <c r="J286" s="37"/>
      <c r="K286" s="37"/>
      <c r="L286" s="40"/>
      <c r="M286" s="203"/>
      <c r="N286" s="204"/>
      <c r="O286" s="72"/>
      <c r="P286" s="72"/>
      <c r="Q286" s="72"/>
      <c r="R286" s="72"/>
      <c r="S286" s="72"/>
      <c r="T286" s="73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155</v>
      </c>
      <c r="AU286" s="18" t="s">
        <v>83</v>
      </c>
    </row>
    <row r="287" spans="1:65" s="2" customFormat="1" ht="33" customHeight="1">
      <c r="A287" s="35"/>
      <c r="B287" s="36"/>
      <c r="C287" s="187" t="s">
        <v>296</v>
      </c>
      <c r="D287" s="187" t="s">
        <v>148</v>
      </c>
      <c r="E287" s="188" t="s">
        <v>728</v>
      </c>
      <c r="F287" s="189" t="s">
        <v>729</v>
      </c>
      <c r="G287" s="190" t="s">
        <v>164</v>
      </c>
      <c r="H287" s="191">
        <v>9.8670000000000009</v>
      </c>
      <c r="I287" s="192"/>
      <c r="J287" s="193">
        <f>ROUND(I287*H287,2)</f>
        <v>0</v>
      </c>
      <c r="K287" s="189" t="s">
        <v>152</v>
      </c>
      <c r="L287" s="40"/>
      <c r="M287" s="194" t="s">
        <v>1</v>
      </c>
      <c r="N287" s="195" t="s">
        <v>38</v>
      </c>
      <c r="O287" s="72"/>
      <c r="P287" s="196">
        <f>O287*H287</f>
        <v>0</v>
      </c>
      <c r="Q287" s="196">
        <v>0</v>
      </c>
      <c r="R287" s="196">
        <f>Q287*H287</f>
        <v>0</v>
      </c>
      <c r="S287" s="196">
        <v>0</v>
      </c>
      <c r="T287" s="19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8" t="s">
        <v>153</v>
      </c>
      <c r="AT287" s="198" t="s">
        <v>148</v>
      </c>
      <c r="AU287" s="198" t="s">
        <v>83</v>
      </c>
      <c r="AY287" s="18" t="s">
        <v>146</v>
      </c>
      <c r="BE287" s="199">
        <f>IF(N287="základní",J287,0)</f>
        <v>0</v>
      </c>
      <c r="BF287" s="199">
        <f>IF(N287="snížená",J287,0)</f>
        <v>0</v>
      </c>
      <c r="BG287" s="199">
        <f>IF(N287="zákl. přenesená",J287,0)</f>
        <v>0</v>
      </c>
      <c r="BH287" s="199">
        <f>IF(N287="sníž. přenesená",J287,0)</f>
        <v>0</v>
      </c>
      <c r="BI287" s="199">
        <f>IF(N287="nulová",J287,0)</f>
        <v>0</v>
      </c>
      <c r="BJ287" s="18" t="s">
        <v>81</v>
      </c>
      <c r="BK287" s="199">
        <f>ROUND(I287*H287,2)</f>
        <v>0</v>
      </c>
      <c r="BL287" s="18" t="s">
        <v>153</v>
      </c>
      <c r="BM287" s="198" t="s">
        <v>683</v>
      </c>
    </row>
    <row r="288" spans="1:65" s="2" customFormat="1" ht="19.5">
      <c r="A288" s="35"/>
      <c r="B288" s="36"/>
      <c r="C288" s="37"/>
      <c r="D288" s="200" t="s">
        <v>154</v>
      </c>
      <c r="E288" s="37"/>
      <c r="F288" s="201" t="s">
        <v>729</v>
      </c>
      <c r="G288" s="37"/>
      <c r="H288" s="37"/>
      <c r="I288" s="202"/>
      <c r="J288" s="37"/>
      <c r="K288" s="37"/>
      <c r="L288" s="40"/>
      <c r="M288" s="203"/>
      <c r="N288" s="204"/>
      <c r="O288" s="72"/>
      <c r="P288" s="72"/>
      <c r="Q288" s="72"/>
      <c r="R288" s="72"/>
      <c r="S288" s="72"/>
      <c r="T288" s="73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154</v>
      </c>
      <c r="AU288" s="18" t="s">
        <v>83</v>
      </c>
    </row>
    <row r="289" spans="1:65" s="2" customFormat="1" ht="11.25">
      <c r="A289" s="35"/>
      <c r="B289" s="36"/>
      <c r="C289" s="37"/>
      <c r="D289" s="205" t="s">
        <v>155</v>
      </c>
      <c r="E289" s="37"/>
      <c r="F289" s="206" t="s">
        <v>731</v>
      </c>
      <c r="G289" s="37"/>
      <c r="H289" s="37"/>
      <c r="I289" s="202"/>
      <c r="J289" s="37"/>
      <c r="K289" s="37"/>
      <c r="L289" s="40"/>
      <c r="M289" s="203"/>
      <c r="N289" s="204"/>
      <c r="O289" s="72"/>
      <c r="P289" s="72"/>
      <c r="Q289" s="72"/>
      <c r="R289" s="72"/>
      <c r="S289" s="72"/>
      <c r="T289" s="73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155</v>
      </c>
      <c r="AU289" s="18" t="s">
        <v>83</v>
      </c>
    </row>
    <row r="290" spans="1:65" s="2" customFormat="1" ht="24.2" customHeight="1">
      <c r="A290" s="35"/>
      <c r="B290" s="36"/>
      <c r="C290" s="187" t="s">
        <v>686</v>
      </c>
      <c r="D290" s="187" t="s">
        <v>148</v>
      </c>
      <c r="E290" s="188" t="s">
        <v>279</v>
      </c>
      <c r="F290" s="189" t="s">
        <v>280</v>
      </c>
      <c r="G290" s="190" t="s">
        <v>164</v>
      </c>
      <c r="H290" s="191">
        <v>9.8670000000000009</v>
      </c>
      <c r="I290" s="192"/>
      <c r="J290" s="193">
        <f>ROUND(I290*H290,2)</f>
        <v>0</v>
      </c>
      <c r="K290" s="189" t="s">
        <v>152</v>
      </c>
      <c r="L290" s="40"/>
      <c r="M290" s="194" t="s">
        <v>1</v>
      </c>
      <c r="N290" s="195" t="s">
        <v>38</v>
      </c>
      <c r="O290" s="72"/>
      <c r="P290" s="196">
        <f>O290*H290</f>
        <v>0</v>
      </c>
      <c r="Q290" s="196">
        <v>0</v>
      </c>
      <c r="R290" s="196">
        <f>Q290*H290</f>
        <v>0</v>
      </c>
      <c r="S290" s="196">
        <v>0</v>
      </c>
      <c r="T290" s="19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98" t="s">
        <v>153</v>
      </c>
      <c r="AT290" s="198" t="s">
        <v>148</v>
      </c>
      <c r="AU290" s="198" t="s">
        <v>83</v>
      </c>
      <c r="AY290" s="18" t="s">
        <v>146</v>
      </c>
      <c r="BE290" s="199">
        <f>IF(N290="základní",J290,0)</f>
        <v>0</v>
      </c>
      <c r="BF290" s="199">
        <f>IF(N290="snížená",J290,0)</f>
        <v>0</v>
      </c>
      <c r="BG290" s="199">
        <f>IF(N290="zákl. přenesená",J290,0)</f>
        <v>0</v>
      </c>
      <c r="BH290" s="199">
        <f>IF(N290="sníž. přenesená",J290,0)</f>
        <v>0</v>
      </c>
      <c r="BI290" s="199">
        <f>IF(N290="nulová",J290,0)</f>
        <v>0</v>
      </c>
      <c r="BJ290" s="18" t="s">
        <v>81</v>
      </c>
      <c r="BK290" s="199">
        <f>ROUND(I290*H290,2)</f>
        <v>0</v>
      </c>
      <c r="BL290" s="18" t="s">
        <v>153</v>
      </c>
      <c r="BM290" s="198" t="s">
        <v>689</v>
      </c>
    </row>
    <row r="291" spans="1:65" s="2" customFormat="1" ht="19.5">
      <c r="A291" s="35"/>
      <c r="B291" s="36"/>
      <c r="C291" s="37"/>
      <c r="D291" s="200" t="s">
        <v>154</v>
      </c>
      <c r="E291" s="37"/>
      <c r="F291" s="201" t="s">
        <v>280</v>
      </c>
      <c r="G291" s="37"/>
      <c r="H291" s="37"/>
      <c r="I291" s="202"/>
      <c r="J291" s="37"/>
      <c r="K291" s="37"/>
      <c r="L291" s="40"/>
      <c r="M291" s="203"/>
      <c r="N291" s="204"/>
      <c r="O291" s="72"/>
      <c r="P291" s="72"/>
      <c r="Q291" s="72"/>
      <c r="R291" s="72"/>
      <c r="S291" s="72"/>
      <c r="T291" s="73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154</v>
      </c>
      <c r="AU291" s="18" t="s">
        <v>83</v>
      </c>
    </row>
    <row r="292" spans="1:65" s="2" customFormat="1" ht="11.25">
      <c r="A292" s="35"/>
      <c r="B292" s="36"/>
      <c r="C292" s="37"/>
      <c r="D292" s="205" t="s">
        <v>155</v>
      </c>
      <c r="E292" s="37"/>
      <c r="F292" s="206" t="s">
        <v>282</v>
      </c>
      <c r="G292" s="37"/>
      <c r="H292" s="37"/>
      <c r="I292" s="202"/>
      <c r="J292" s="37"/>
      <c r="K292" s="37"/>
      <c r="L292" s="40"/>
      <c r="M292" s="203"/>
      <c r="N292" s="204"/>
      <c r="O292" s="72"/>
      <c r="P292" s="72"/>
      <c r="Q292" s="72"/>
      <c r="R292" s="72"/>
      <c r="S292" s="72"/>
      <c r="T292" s="73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155</v>
      </c>
      <c r="AU292" s="18" t="s">
        <v>83</v>
      </c>
    </row>
    <row r="293" spans="1:65" s="2" customFormat="1" ht="24.2" customHeight="1">
      <c r="A293" s="35"/>
      <c r="B293" s="36"/>
      <c r="C293" s="187" t="s">
        <v>304</v>
      </c>
      <c r="D293" s="187" t="s">
        <v>148</v>
      </c>
      <c r="E293" s="188" t="s">
        <v>284</v>
      </c>
      <c r="F293" s="189" t="s">
        <v>285</v>
      </c>
      <c r="G293" s="190" t="s">
        <v>164</v>
      </c>
      <c r="H293" s="191">
        <v>187.47300000000001</v>
      </c>
      <c r="I293" s="192"/>
      <c r="J293" s="193">
        <f>ROUND(I293*H293,2)</f>
        <v>0</v>
      </c>
      <c r="K293" s="189" t="s">
        <v>152</v>
      </c>
      <c r="L293" s="40"/>
      <c r="M293" s="194" t="s">
        <v>1</v>
      </c>
      <c r="N293" s="195" t="s">
        <v>38</v>
      </c>
      <c r="O293" s="72"/>
      <c r="P293" s="196">
        <f>O293*H293</f>
        <v>0</v>
      </c>
      <c r="Q293" s="196">
        <v>0</v>
      </c>
      <c r="R293" s="196">
        <f>Q293*H293</f>
        <v>0</v>
      </c>
      <c r="S293" s="196">
        <v>0</v>
      </c>
      <c r="T293" s="19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98" t="s">
        <v>153</v>
      </c>
      <c r="AT293" s="198" t="s">
        <v>148</v>
      </c>
      <c r="AU293" s="198" t="s">
        <v>83</v>
      </c>
      <c r="AY293" s="18" t="s">
        <v>146</v>
      </c>
      <c r="BE293" s="199">
        <f>IF(N293="základní",J293,0)</f>
        <v>0</v>
      </c>
      <c r="BF293" s="199">
        <f>IF(N293="snížená",J293,0)</f>
        <v>0</v>
      </c>
      <c r="BG293" s="199">
        <f>IF(N293="zákl. přenesená",J293,0)</f>
        <v>0</v>
      </c>
      <c r="BH293" s="199">
        <f>IF(N293="sníž. přenesená",J293,0)</f>
        <v>0</v>
      </c>
      <c r="BI293" s="199">
        <f>IF(N293="nulová",J293,0)</f>
        <v>0</v>
      </c>
      <c r="BJ293" s="18" t="s">
        <v>81</v>
      </c>
      <c r="BK293" s="199">
        <f>ROUND(I293*H293,2)</f>
        <v>0</v>
      </c>
      <c r="BL293" s="18" t="s">
        <v>153</v>
      </c>
      <c r="BM293" s="198" t="s">
        <v>696</v>
      </c>
    </row>
    <row r="294" spans="1:65" s="2" customFormat="1" ht="19.5">
      <c r="A294" s="35"/>
      <c r="B294" s="36"/>
      <c r="C294" s="37"/>
      <c r="D294" s="200" t="s">
        <v>154</v>
      </c>
      <c r="E294" s="37"/>
      <c r="F294" s="201" t="s">
        <v>285</v>
      </c>
      <c r="G294" s="37"/>
      <c r="H294" s="37"/>
      <c r="I294" s="202"/>
      <c r="J294" s="37"/>
      <c r="K294" s="37"/>
      <c r="L294" s="40"/>
      <c r="M294" s="203"/>
      <c r="N294" s="204"/>
      <c r="O294" s="72"/>
      <c r="P294" s="72"/>
      <c r="Q294" s="72"/>
      <c r="R294" s="72"/>
      <c r="S294" s="72"/>
      <c r="T294" s="73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154</v>
      </c>
      <c r="AU294" s="18" t="s">
        <v>83</v>
      </c>
    </row>
    <row r="295" spans="1:65" s="2" customFormat="1" ht="11.25">
      <c r="A295" s="35"/>
      <c r="B295" s="36"/>
      <c r="C295" s="37"/>
      <c r="D295" s="205" t="s">
        <v>155</v>
      </c>
      <c r="E295" s="37"/>
      <c r="F295" s="206" t="s">
        <v>287</v>
      </c>
      <c r="G295" s="37"/>
      <c r="H295" s="37"/>
      <c r="I295" s="202"/>
      <c r="J295" s="37"/>
      <c r="K295" s="37"/>
      <c r="L295" s="40"/>
      <c r="M295" s="203"/>
      <c r="N295" s="204"/>
      <c r="O295" s="72"/>
      <c r="P295" s="72"/>
      <c r="Q295" s="72"/>
      <c r="R295" s="72"/>
      <c r="S295" s="72"/>
      <c r="T295" s="73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155</v>
      </c>
      <c r="AU295" s="18" t="s">
        <v>83</v>
      </c>
    </row>
    <row r="296" spans="1:65" s="14" customFormat="1" ht="11.25">
      <c r="B296" s="217"/>
      <c r="C296" s="218"/>
      <c r="D296" s="200" t="s">
        <v>157</v>
      </c>
      <c r="E296" s="219" t="s">
        <v>1</v>
      </c>
      <c r="F296" s="220" t="s">
        <v>2158</v>
      </c>
      <c r="G296" s="218"/>
      <c r="H296" s="221">
        <v>187.47300000000001</v>
      </c>
      <c r="I296" s="222"/>
      <c r="J296" s="218"/>
      <c r="K296" s="218"/>
      <c r="L296" s="223"/>
      <c r="M296" s="224"/>
      <c r="N296" s="225"/>
      <c r="O296" s="225"/>
      <c r="P296" s="225"/>
      <c r="Q296" s="225"/>
      <c r="R296" s="225"/>
      <c r="S296" s="225"/>
      <c r="T296" s="226"/>
      <c r="AT296" s="227" t="s">
        <v>157</v>
      </c>
      <c r="AU296" s="227" t="s">
        <v>83</v>
      </c>
      <c r="AV296" s="14" t="s">
        <v>83</v>
      </c>
      <c r="AW296" s="14" t="s">
        <v>30</v>
      </c>
      <c r="AX296" s="14" t="s">
        <v>73</v>
      </c>
      <c r="AY296" s="227" t="s">
        <v>146</v>
      </c>
    </row>
    <row r="297" spans="1:65" s="15" customFormat="1" ht="11.25">
      <c r="B297" s="228"/>
      <c r="C297" s="229"/>
      <c r="D297" s="200" t="s">
        <v>157</v>
      </c>
      <c r="E297" s="230" t="s">
        <v>1</v>
      </c>
      <c r="F297" s="231" t="s">
        <v>160</v>
      </c>
      <c r="G297" s="229"/>
      <c r="H297" s="232">
        <v>187.47300000000001</v>
      </c>
      <c r="I297" s="233"/>
      <c r="J297" s="229"/>
      <c r="K297" s="229"/>
      <c r="L297" s="234"/>
      <c r="M297" s="235"/>
      <c r="N297" s="236"/>
      <c r="O297" s="236"/>
      <c r="P297" s="236"/>
      <c r="Q297" s="236"/>
      <c r="R297" s="236"/>
      <c r="S297" s="236"/>
      <c r="T297" s="237"/>
      <c r="AT297" s="238" t="s">
        <v>157</v>
      </c>
      <c r="AU297" s="238" t="s">
        <v>83</v>
      </c>
      <c r="AV297" s="15" t="s">
        <v>153</v>
      </c>
      <c r="AW297" s="15" t="s">
        <v>30</v>
      </c>
      <c r="AX297" s="15" t="s">
        <v>81</v>
      </c>
      <c r="AY297" s="238" t="s">
        <v>146</v>
      </c>
    </row>
    <row r="298" spans="1:65" s="2" customFormat="1" ht="33" customHeight="1">
      <c r="A298" s="35"/>
      <c r="B298" s="36"/>
      <c r="C298" s="187" t="s">
        <v>698</v>
      </c>
      <c r="D298" s="187" t="s">
        <v>148</v>
      </c>
      <c r="E298" s="188" t="s">
        <v>294</v>
      </c>
      <c r="F298" s="189" t="s">
        <v>295</v>
      </c>
      <c r="G298" s="190" t="s">
        <v>164</v>
      </c>
      <c r="H298" s="191">
        <v>9.8670000000000009</v>
      </c>
      <c r="I298" s="192"/>
      <c r="J298" s="193">
        <f>ROUND(I298*H298,2)</f>
        <v>0</v>
      </c>
      <c r="K298" s="189" t="s">
        <v>152</v>
      </c>
      <c r="L298" s="40"/>
      <c r="M298" s="194" t="s">
        <v>1</v>
      </c>
      <c r="N298" s="195" t="s">
        <v>38</v>
      </c>
      <c r="O298" s="72"/>
      <c r="P298" s="196">
        <f>O298*H298</f>
        <v>0</v>
      </c>
      <c r="Q298" s="196">
        <v>0</v>
      </c>
      <c r="R298" s="196">
        <f>Q298*H298</f>
        <v>0</v>
      </c>
      <c r="S298" s="196">
        <v>0</v>
      </c>
      <c r="T298" s="19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98" t="s">
        <v>153</v>
      </c>
      <c r="AT298" s="198" t="s">
        <v>148</v>
      </c>
      <c r="AU298" s="198" t="s">
        <v>83</v>
      </c>
      <c r="AY298" s="18" t="s">
        <v>146</v>
      </c>
      <c r="BE298" s="199">
        <f>IF(N298="základní",J298,0)</f>
        <v>0</v>
      </c>
      <c r="BF298" s="199">
        <f>IF(N298="snížená",J298,0)</f>
        <v>0</v>
      </c>
      <c r="BG298" s="199">
        <f>IF(N298="zákl. přenesená",J298,0)</f>
        <v>0</v>
      </c>
      <c r="BH298" s="199">
        <f>IF(N298="sníž. přenesená",J298,0)</f>
        <v>0</v>
      </c>
      <c r="BI298" s="199">
        <f>IF(N298="nulová",J298,0)</f>
        <v>0</v>
      </c>
      <c r="BJ298" s="18" t="s">
        <v>81</v>
      </c>
      <c r="BK298" s="199">
        <f>ROUND(I298*H298,2)</f>
        <v>0</v>
      </c>
      <c r="BL298" s="18" t="s">
        <v>153</v>
      </c>
      <c r="BM298" s="198" t="s">
        <v>701</v>
      </c>
    </row>
    <row r="299" spans="1:65" s="2" customFormat="1" ht="19.5">
      <c r="A299" s="35"/>
      <c r="B299" s="36"/>
      <c r="C299" s="37"/>
      <c r="D299" s="200" t="s">
        <v>154</v>
      </c>
      <c r="E299" s="37"/>
      <c r="F299" s="201" t="s">
        <v>295</v>
      </c>
      <c r="G299" s="37"/>
      <c r="H299" s="37"/>
      <c r="I299" s="202"/>
      <c r="J299" s="37"/>
      <c r="K299" s="37"/>
      <c r="L299" s="40"/>
      <c r="M299" s="203"/>
      <c r="N299" s="204"/>
      <c r="O299" s="72"/>
      <c r="P299" s="72"/>
      <c r="Q299" s="72"/>
      <c r="R299" s="72"/>
      <c r="S299" s="72"/>
      <c r="T299" s="73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154</v>
      </c>
      <c r="AU299" s="18" t="s">
        <v>83</v>
      </c>
    </row>
    <row r="300" spans="1:65" s="2" customFormat="1" ht="11.25">
      <c r="A300" s="35"/>
      <c r="B300" s="36"/>
      <c r="C300" s="37"/>
      <c r="D300" s="205" t="s">
        <v>155</v>
      </c>
      <c r="E300" s="37"/>
      <c r="F300" s="206" t="s">
        <v>297</v>
      </c>
      <c r="G300" s="37"/>
      <c r="H300" s="37"/>
      <c r="I300" s="202"/>
      <c r="J300" s="37"/>
      <c r="K300" s="37"/>
      <c r="L300" s="40"/>
      <c r="M300" s="203"/>
      <c r="N300" s="204"/>
      <c r="O300" s="72"/>
      <c r="P300" s="72"/>
      <c r="Q300" s="72"/>
      <c r="R300" s="72"/>
      <c r="S300" s="72"/>
      <c r="T300" s="73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155</v>
      </c>
      <c r="AU300" s="18" t="s">
        <v>83</v>
      </c>
    </row>
    <row r="301" spans="1:65" s="12" customFormat="1" ht="22.9" customHeight="1">
      <c r="B301" s="171"/>
      <c r="C301" s="172"/>
      <c r="D301" s="173" t="s">
        <v>72</v>
      </c>
      <c r="E301" s="185" t="s">
        <v>452</v>
      </c>
      <c r="F301" s="185" t="s">
        <v>453</v>
      </c>
      <c r="G301" s="172"/>
      <c r="H301" s="172"/>
      <c r="I301" s="175"/>
      <c r="J301" s="186">
        <f>BK301</f>
        <v>0</v>
      </c>
      <c r="K301" s="172"/>
      <c r="L301" s="177"/>
      <c r="M301" s="178"/>
      <c r="N301" s="179"/>
      <c r="O301" s="179"/>
      <c r="P301" s="180">
        <f>SUM(P302:P304)</f>
        <v>0</v>
      </c>
      <c r="Q301" s="179"/>
      <c r="R301" s="180">
        <f>SUM(R302:R304)</f>
        <v>0</v>
      </c>
      <c r="S301" s="179"/>
      <c r="T301" s="181">
        <f>SUM(T302:T304)</f>
        <v>0</v>
      </c>
      <c r="AR301" s="182" t="s">
        <v>81</v>
      </c>
      <c r="AT301" s="183" t="s">
        <v>72</v>
      </c>
      <c r="AU301" s="183" t="s">
        <v>81</v>
      </c>
      <c r="AY301" s="182" t="s">
        <v>146</v>
      </c>
      <c r="BK301" s="184">
        <f>SUM(BK302:BK304)</f>
        <v>0</v>
      </c>
    </row>
    <row r="302" spans="1:65" s="2" customFormat="1" ht="21.75" customHeight="1">
      <c r="A302" s="35"/>
      <c r="B302" s="36"/>
      <c r="C302" s="187" t="s">
        <v>313</v>
      </c>
      <c r="D302" s="187" t="s">
        <v>148</v>
      </c>
      <c r="E302" s="188" t="s">
        <v>2159</v>
      </c>
      <c r="F302" s="189" t="s">
        <v>2160</v>
      </c>
      <c r="G302" s="190" t="s">
        <v>164</v>
      </c>
      <c r="H302" s="191">
        <v>86.546999999999997</v>
      </c>
      <c r="I302" s="192"/>
      <c r="J302" s="193">
        <f>ROUND(I302*H302,2)</f>
        <v>0</v>
      </c>
      <c r="K302" s="189" t="s">
        <v>152</v>
      </c>
      <c r="L302" s="40"/>
      <c r="M302" s="194" t="s">
        <v>1</v>
      </c>
      <c r="N302" s="195" t="s">
        <v>38</v>
      </c>
      <c r="O302" s="72"/>
      <c r="P302" s="196">
        <f>O302*H302</f>
        <v>0</v>
      </c>
      <c r="Q302" s="196">
        <v>0</v>
      </c>
      <c r="R302" s="196">
        <f>Q302*H302</f>
        <v>0</v>
      </c>
      <c r="S302" s="196">
        <v>0</v>
      </c>
      <c r="T302" s="19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98" t="s">
        <v>153</v>
      </c>
      <c r="AT302" s="198" t="s">
        <v>148</v>
      </c>
      <c r="AU302" s="198" t="s">
        <v>83</v>
      </c>
      <c r="AY302" s="18" t="s">
        <v>146</v>
      </c>
      <c r="BE302" s="199">
        <f>IF(N302="základní",J302,0)</f>
        <v>0</v>
      </c>
      <c r="BF302" s="199">
        <f>IF(N302="snížená",J302,0)</f>
        <v>0</v>
      </c>
      <c r="BG302" s="199">
        <f>IF(N302="zákl. přenesená",J302,0)</f>
        <v>0</v>
      </c>
      <c r="BH302" s="199">
        <f>IF(N302="sníž. přenesená",J302,0)</f>
        <v>0</v>
      </c>
      <c r="BI302" s="199">
        <f>IF(N302="nulová",J302,0)</f>
        <v>0</v>
      </c>
      <c r="BJ302" s="18" t="s">
        <v>81</v>
      </c>
      <c r="BK302" s="199">
        <f>ROUND(I302*H302,2)</f>
        <v>0</v>
      </c>
      <c r="BL302" s="18" t="s">
        <v>153</v>
      </c>
      <c r="BM302" s="198" t="s">
        <v>706</v>
      </c>
    </row>
    <row r="303" spans="1:65" s="2" customFormat="1" ht="11.25">
      <c r="A303" s="35"/>
      <c r="B303" s="36"/>
      <c r="C303" s="37"/>
      <c r="D303" s="200" t="s">
        <v>154</v>
      </c>
      <c r="E303" s="37"/>
      <c r="F303" s="201" t="s">
        <v>2160</v>
      </c>
      <c r="G303" s="37"/>
      <c r="H303" s="37"/>
      <c r="I303" s="202"/>
      <c r="J303" s="37"/>
      <c r="K303" s="37"/>
      <c r="L303" s="40"/>
      <c r="M303" s="203"/>
      <c r="N303" s="204"/>
      <c r="O303" s="72"/>
      <c r="P303" s="72"/>
      <c r="Q303" s="72"/>
      <c r="R303" s="72"/>
      <c r="S303" s="72"/>
      <c r="T303" s="73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154</v>
      </c>
      <c r="AU303" s="18" t="s">
        <v>83</v>
      </c>
    </row>
    <row r="304" spans="1:65" s="2" customFormat="1" ht="11.25">
      <c r="A304" s="35"/>
      <c r="B304" s="36"/>
      <c r="C304" s="37"/>
      <c r="D304" s="205" t="s">
        <v>155</v>
      </c>
      <c r="E304" s="37"/>
      <c r="F304" s="206" t="s">
        <v>2161</v>
      </c>
      <c r="G304" s="37"/>
      <c r="H304" s="37"/>
      <c r="I304" s="202"/>
      <c r="J304" s="37"/>
      <c r="K304" s="37"/>
      <c r="L304" s="40"/>
      <c r="M304" s="203"/>
      <c r="N304" s="204"/>
      <c r="O304" s="72"/>
      <c r="P304" s="72"/>
      <c r="Q304" s="72"/>
      <c r="R304" s="72"/>
      <c r="S304" s="72"/>
      <c r="T304" s="73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155</v>
      </c>
      <c r="AU304" s="18" t="s">
        <v>83</v>
      </c>
    </row>
    <row r="305" spans="1:65" s="12" customFormat="1" ht="25.9" customHeight="1">
      <c r="B305" s="171"/>
      <c r="C305" s="172"/>
      <c r="D305" s="173" t="s">
        <v>72</v>
      </c>
      <c r="E305" s="174" t="s">
        <v>298</v>
      </c>
      <c r="F305" s="174" t="s">
        <v>299</v>
      </c>
      <c r="G305" s="172"/>
      <c r="H305" s="172"/>
      <c r="I305" s="175"/>
      <c r="J305" s="176">
        <f>BK305</f>
        <v>0</v>
      </c>
      <c r="K305" s="172"/>
      <c r="L305" s="177"/>
      <c r="M305" s="178"/>
      <c r="N305" s="179"/>
      <c r="O305" s="179"/>
      <c r="P305" s="180">
        <f>P306+P366+P375+P407+P417+P441</f>
        <v>0</v>
      </c>
      <c r="Q305" s="179"/>
      <c r="R305" s="180">
        <f>R306+R366+R375+R407+R417+R441</f>
        <v>0</v>
      </c>
      <c r="S305" s="179"/>
      <c r="T305" s="181">
        <f>T306+T366+T375+T407+T417+T441</f>
        <v>0</v>
      </c>
      <c r="AR305" s="182" t="s">
        <v>83</v>
      </c>
      <c r="AT305" s="183" t="s">
        <v>72</v>
      </c>
      <c r="AU305" s="183" t="s">
        <v>73</v>
      </c>
      <c r="AY305" s="182" t="s">
        <v>146</v>
      </c>
      <c r="BK305" s="184">
        <f>BK306+BK366+BK375+BK407+BK417+BK441</f>
        <v>0</v>
      </c>
    </row>
    <row r="306" spans="1:65" s="12" customFormat="1" ht="22.9" customHeight="1">
      <c r="B306" s="171"/>
      <c r="C306" s="172"/>
      <c r="D306" s="173" t="s">
        <v>72</v>
      </c>
      <c r="E306" s="185" t="s">
        <v>348</v>
      </c>
      <c r="F306" s="185" t="s">
        <v>349</v>
      </c>
      <c r="G306" s="172"/>
      <c r="H306" s="172"/>
      <c r="I306" s="175"/>
      <c r="J306" s="186">
        <f>BK306</f>
        <v>0</v>
      </c>
      <c r="K306" s="172"/>
      <c r="L306" s="177"/>
      <c r="M306" s="178"/>
      <c r="N306" s="179"/>
      <c r="O306" s="179"/>
      <c r="P306" s="180">
        <f>SUM(P307:P365)</f>
        <v>0</v>
      </c>
      <c r="Q306" s="179"/>
      <c r="R306" s="180">
        <f>SUM(R307:R365)</f>
        <v>0</v>
      </c>
      <c r="S306" s="179"/>
      <c r="T306" s="181">
        <f>SUM(T307:T365)</f>
        <v>0</v>
      </c>
      <c r="AR306" s="182" t="s">
        <v>83</v>
      </c>
      <c r="AT306" s="183" t="s">
        <v>72</v>
      </c>
      <c r="AU306" s="183" t="s">
        <v>81</v>
      </c>
      <c r="AY306" s="182" t="s">
        <v>146</v>
      </c>
      <c r="BK306" s="184">
        <f>SUM(BK307:BK365)</f>
        <v>0</v>
      </c>
    </row>
    <row r="307" spans="1:65" s="2" customFormat="1" ht="21.75" customHeight="1">
      <c r="A307" s="35"/>
      <c r="B307" s="36"/>
      <c r="C307" s="187" t="s">
        <v>710</v>
      </c>
      <c r="D307" s="187" t="s">
        <v>148</v>
      </c>
      <c r="E307" s="188" t="s">
        <v>1327</v>
      </c>
      <c r="F307" s="189" t="s">
        <v>1328</v>
      </c>
      <c r="G307" s="190" t="s">
        <v>937</v>
      </c>
      <c r="H307" s="191">
        <v>1</v>
      </c>
      <c r="I307" s="192"/>
      <c r="J307" s="193">
        <f>ROUND(I307*H307,2)</f>
        <v>0</v>
      </c>
      <c r="K307" s="189" t="s">
        <v>152</v>
      </c>
      <c r="L307" s="40"/>
      <c r="M307" s="194" t="s">
        <v>1</v>
      </c>
      <c r="N307" s="195" t="s">
        <v>38</v>
      </c>
      <c r="O307" s="72"/>
      <c r="P307" s="196">
        <f>O307*H307</f>
        <v>0</v>
      </c>
      <c r="Q307" s="196">
        <v>0</v>
      </c>
      <c r="R307" s="196">
        <f>Q307*H307</f>
        <v>0</v>
      </c>
      <c r="S307" s="196">
        <v>0</v>
      </c>
      <c r="T307" s="19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8" t="s">
        <v>199</v>
      </c>
      <c r="AT307" s="198" t="s">
        <v>148</v>
      </c>
      <c r="AU307" s="198" t="s">
        <v>83</v>
      </c>
      <c r="AY307" s="18" t="s">
        <v>146</v>
      </c>
      <c r="BE307" s="199">
        <f>IF(N307="základní",J307,0)</f>
        <v>0</v>
      </c>
      <c r="BF307" s="199">
        <f>IF(N307="snížená",J307,0)</f>
        <v>0</v>
      </c>
      <c r="BG307" s="199">
        <f>IF(N307="zákl. přenesená",J307,0)</f>
        <v>0</v>
      </c>
      <c r="BH307" s="199">
        <f>IF(N307="sníž. přenesená",J307,0)</f>
        <v>0</v>
      </c>
      <c r="BI307" s="199">
        <f>IF(N307="nulová",J307,0)</f>
        <v>0</v>
      </c>
      <c r="BJ307" s="18" t="s">
        <v>81</v>
      </c>
      <c r="BK307" s="199">
        <f>ROUND(I307*H307,2)</f>
        <v>0</v>
      </c>
      <c r="BL307" s="18" t="s">
        <v>199</v>
      </c>
      <c r="BM307" s="198" t="s">
        <v>713</v>
      </c>
    </row>
    <row r="308" spans="1:65" s="2" customFormat="1" ht="11.25">
      <c r="A308" s="35"/>
      <c r="B308" s="36"/>
      <c r="C308" s="37"/>
      <c r="D308" s="200" t="s">
        <v>154</v>
      </c>
      <c r="E308" s="37"/>
      <c r="F308" s="201" t="s">
        <v>1328</v>
      </c>
      <c r="G308" s="37"/>
      <c r="H308" s="37"/>
      <c r="I308" s="202"/>
      <c r="J308" s="37"/>
      <c r="K308" s="37"/>
      <c r="L308" s="40"/>
      <c r="M308" s="203"/>
      <c r="N308" s="204"/>
      <c r="O308" s="72"/>
      <c r="P308" s="72"/>
      <c r="Q308" s="72"/>
      <c r="R308" s="72"/>
      <c r="S308" s="72"/>
      <c r="T308" s="73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154</v>
      </c>
      <c r="AU308" s="18" t="s">
        <v>83</v>
      </c>
    </row>
    <row r="309" spans="1:65" s="2" customFormat="1" ht="11.25">
      <c r="A309" s="35"/>
      <c r="B309" s="36"/>
      <c r="C309" s="37"/>
      <c r="D309" s="205" t="s">
        <v>155</v>
      </c>
      <c r="E309" s="37"/>
      <c r="F309" s="206" t="s">
        <v>1330</v>
      </c>
      <c r="G309" s="37"/>
      <c r="H309" s="37"/>
      <c r="I309" s="202"/>
      <c r="J309" s="37"/>
      <c r="K309" s="37"/>
      <c r="L309" s="40"/>
      <c r="M309" s="203"/>
      <c r="N309" s="204"/>
      <c r="O309" s="72"/>
      <c r="P309" s="72"/>
      <c r="Q309" s="72"/>
      <c r="R309" s="72"/>
      <c r="S309" s="72"/>
      <c r="T309" s="73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155</v>
      </c>
      <c r="AU309" s="18" t="s">
        <v>83</v>
      </c>
    </row>
    <row r="310" spans="1:65" s="2" customFormat="1" ht="16.5" customHeight="1">
      <c r="A310" s="35"/>
      <c r="B310" s="36"/>
      <c r="C310" s="187" t="s">
        <v>316</v>
      </c>
      <c r="D310" s="187" t="s">
        <v>148</v>
      </c>
      <c r="E310" s="188" t="s">
        <v>351</v>
      </c>
      <c r="F310" s="189" t="s">
        <v>2162</v>
      </c>
      <c r="G310" s="190" t="s">
        <v>261</v>
      </c>
      <c r="H310" s="191">
        <v>1</v>
      </c>
      <c r="I310" s="192"/>
      <c r="J310" s="193">
        <f>ROUND(I310*H310,2)</f>
        <v>0</v>
      </c>
      <c r="K310" s="189" t="s">
        <v>312</v>
      </c>
      <c r="L310" s="40"/>
      <c r="M310" s="194" t="s">
        <v>1</v>
      </c>
      <c r="N310" s="195" t="s">
        <v>38</v>
      </c>
      <c r="O310" s="72"/>
      <c r="P310" s="196">
        <f>O310*H310</f>
        <v>0</v>
      </c>
      <c r="Q310" s="196">
        <v>0</v>
      </c>
      <c r="R310" s="196">
        <f>Q310*H310</f>
        <v>0</v>
      </c>
      <c r="S310" s="196">
        <v>0</v>
      </c>
      <c r="T310" s="19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8" t="s">
        <v>199</v>
      </c>
      <c r="AT310" s="198" t="s">
        <v>148</v>
      </c>
      <c r="AU310" s="198" t="s">
        <v>83</v>
      </c>
      <c r="AY310" s="18" t="s">
        <v>146</v>
      </c>
      <c r="BE310" s="199">
        <f>IF(N310="základní",J310,0)</f>
        <v>0</v>
      </c>
      <c r="BF310" s="199">
        <f>IF(N310="snížená",J310,0)</f>
        <v>0</v>
      </c>
      <c r="BG310" s="199">
        <f>IF(N310="zákl. přenesená",J310,0)</f>
        <v>0</v>
      </c>
      <c r="BH310" s="199">
        <f>IF(N310="sníž. přenesená",J310,0)</f>
        <v>0</v>
      </c>
      <c r="BI310" s="199">
        <f>IF(N310="nulová",J310,0)</f>
        <v>0</v>
      </c>
      <c r="BJ310" s="18" t="s">
        <v>81</v>
      </c>
      <c r="BK310" s="199">
        <f>ROUND(I310*H310,2)</f>
        <v>0</v>
      </c>
      <c r="BL310" s="18" t="s">
        <v>199</v>
      </c>
      <c r="BM310" s="198" t="s">
        <v>720</v>
      </c>
    </row>
    <row r="311" spans="1:65" s="2" customFormat="1" ht="11.25">
      <c r="A311" s="35"/>
      <c r="B311" s="36"/>
      <c r="C311" s="37"/>
      <c r="D311" s="200" t="s">
        <v>154</v>
      </c>
      <c r="E311" s="37"/>
      <c r="F311" s="201" t="s">
        <v>2162</v>
      </c>
      <c r="G311" s="37"/>
      <c r="H311" s="37"/>
      <c r="I311" s="202"/>
      <c r="J311" s="37"/>
      <c r="K311" s="37"/>
      <c r="L311" s="40"/>
      <c r="M311" s="203"/>
      <c r="N311" s="204"/>
      <c r="O311" s="72"/>
      <c r="P311" s="72"/>
      <c r="Q311" s="72"/>
      <c r="R311" s="72"/>
      <c r="S311" s="72"/>
      <c r="T311" s="73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154</v>
      </c>
      <c r="AU311" s="18" t="s">
        <v>83</v>
      </c>
    </row>
    <row r="312" spans="1:65" s="2" customFormat="1" ht="24.2" customHeight="1">
      <c r="A312" s="35"/>
      <c r="B312" s="36"/>
      <c r="C312" s="187" t="s">
        <v>693</v>
      </c>
      <c r="D312" s="187" t="s">
        <v>148</v>
      </c>
      <c r="E312" s="188" t="s">
        <v>1318</v>
      </c>
      <c r="F312" s="189" t="s">
        <v>1319</v>
      </c>
      <c r="G312" s="190" t="s">
        <v>327</v>
      </c>
      <c r="H312" s="191">
        <v>1</v>
      </c>
      <c r="I312" s="192"/>
      <c r="J312" s="193">
        <f>ROUND(I312*H312,2)</f>
        <v>0</v>
      </c>
      <c r="K312" s="189" t="s">
        <v>152</v>
      </c>
      <c r="L312" s="40"/>
      <c r="M312" s="194" t="s">
        <v>1</v>
      </c>
      <c r="N312" s="195" t="s">
        <v>38</v>
      </c>
      <c r="O312" s="72"/>
      <c r="P312" s="196">
        <f>O312*H312</f>
        <v>0</v>
      </c>
      <c r="Q312" s="196">
        <v>0</v>
      </c>
      <c r="R312" s="196">
        <f>Q312*H312</f>
        <v>0</v>
      </c>
      <c r="S312" s="196">
        <v>0</v>
      </c>
      <c r="T312" s="19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98" t="s">
        <v>199</v>
      </c>
      <c r="AT312" s="198" t="s">
        <v>148</v>
      </c>
      <c r="AU312" s="198" t="s">
        <v>83</v>
      </c>
      <c r="AY312" s="18" t="s">
        <v>146</v>
      </c>
      <c r="BE312" s="199">
        <f>IF(N312="základní",J312,0)</f>
        <v>0</v>
      </c>
      <c r="BF312" s="199">
        <f>IF(N312="snížená",J312,0)</f>
        <v>0</v>
      </c>
      <c r="BG312" s="199">
        <f>IF(N312="zákl. přenesená",J312,0)</f>
        <v>0</v>
      </c>
      <c r="BH312" s="199">
        <f>IF(N312="sníž. přenesená",J312,0)</f>
        <v>0</v>
      </c>
      <c r="BI312" s="199">
        <f>IF(N312="nulová",J312,0)</f>
        <v>0</v>
      </c>
      <c r="BJ312" s="18" t="s">
        <v>81</v>
      </c>
      <c r="BK312" s="199">
        <f>ROUND(I312*H312,2)</f>
        <v>0</v>
      </c>
      <c r="BL312" s="18" t="s">
        <v>199</v>
      </c>
      <c r="BM312" s="198" t="s">
        <v>722</v>
      </c>
    </row>
    <row r="313" spans="1:65" s="2" customFormat="1" ht="19.5">
      <c r="A313" s="35"/>
      <c r="B313" s="36"/>
      <c r="C313" s="37"/>
      <c r="D313" s="200" t="s">
        <v>154</v>
      </c>
      <c r="E313" s="37"/>
      <c r="F313" s="201" t="s">
        <v>1319</v>
      </c>
      <c r="G313" s="37"/>
      <c r="H313" s="37"/>
      <c r="I313" s="202"/>
      <c r="J313" s="37"/>
      <c r="K313" s="37"/>
      <c r="L313" s="40"/>
      <c r="M313" s="203"/>
      <c r="N313" s="204"/>
      <c r="O313" s="72"/>
      <c r="P313" s="72"/>
      <c r="Q313" s="72"/>
      <c r="R313" s="72"/>
      <c r="S313" s="72"/>
      <c r="T313" s="73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154</v>
      </c>
      <c r="AU313" s="18" t="s">
        <v>83</v>
      </c>
    </row>
    <row r="314" spans="1:65" s="2" customFormat="1" ht="11.25">
      <c r="A314" s="35"/>
      <c r="B314" s="36"/>
      <c r="C314" s="37"/>
      <c r="D314" s="205" t="s">
        <v>155</v>
      </c>
      <c r="E314" s="37"/>
      <c r="F314" s="206" t="s">
        <v>1321</v>
      </c>
      <c r="G314" s="37"/>
      <c r="H314" s="37"/>
      <c r="I314" s="202"/>
      <c r="J314" s="37"/>
      <c r="K314" s="37"/>
      <c r="L314" s="40"/>
      <c r="M314" s="203"/>
      <c r="N314" s="204"/>
      <c r="O314" s="72"/>
      <c r="P314" s="72"/>
      <c r="Q314" s="72"/>
      <c r="R314" s="72"/>
      <c r="S314" s="72"/>
      <c r="T314" s="73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155</v>
      </c>
      <c r="AU314" s="18" t="s">
        <v>83</v>
      </c>
    </row>
    <row r="315" spans="1:65" s="2" customFormat="1" ht="16.5" customHeight="1">
      <c r="A315" s="35"/>
      <c r="B315" s="36"/>
      <c r="C315" s="187" t="s">
        <v>321</v>
      </c>
      <c r="D315" s="187" t="s">
        <v>148</v>
      </c>
      <c r="E315" s="188" t="s">
        <v>1331</v>
      </c>
      <c r="F315" s="189" t="s">
        <v>1332</v>
      </c>
      <c r="G315" s="190" t="s">
        <v>1333</v>
      </c>
      <c r="H315" s="191">
        <v>2</v>
      </c>
      <c r="I315" s="192"/>
      <c r="J315" s="193">
        <f>ROUND(I315*H315,2)</f>
        <v>0</v>
      </c>
      <c r="K315" s="189" t="s">
        <v>152</v>
      </c>
      <c r="L315" s="40"/>
      <c r="M315" s="194" t="s">
        <v>1</v>
      </c>
      <c r="N315" s="195" t="s">
        <v>38</v>
      </c>
      <c r="O315" s="72"/>
      <c r="P315" s="196">
        <f>O315*H315</f>
        <v>0</v>
      </c>
      <c r="Q315" s="196">
        <v>0</v>
      </c>
      <c r="R315" s="196">
        <f>Q315*H315</f>
        <v>0</v>
      </c>
      <c r="S315" s="196">
        <v>0</v>
      </c>
      <c r="T315" s="19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98" t="s">
        <v>199</v>
      </c>
      <c r="AT315" s="198" t="s">
        <v>148</v>
      </c>
      <c r="AU315" s="198" t="s">
        <v>83</v>
      </c>
      <c r="AY315" s="18" t="s">
        <v>146</v>
      </c>
      <c r="BE315" s="199">
        <f>IF(N315="základní",J315,0)</f>
        <v>0</v>
      </c>
      <c r="BF315" s="199">
        <f>IF(N315="snížená",J315,0)</f>
        <v>0</v>
      </c>
      <c r="BG315" s="199">
        <f>IF(N315="zákl. přenesená",J315,0)</f>
        <v>0</v>
      </c>
      <c r="BH315" s="199">
        <f>IF(N315="sníž. přenesená",J315,0)</f>
        <v>0</v>
      </c>
      <c r="BI315" s="199">
        <f>IF(N315="nulová",J315,0)</f>
        <v>0</v>
      </c>
      <c r="BJ315" s="18" t="s">
        <v>81</v>
      </c>
      <c r="BK315" s="199">
        <f>ROUND(I315*H315,2)</f>
        <v>0</v>
      </c>
      <c r="BL315" s="18" t="s">
        <v>199</v>
      </c>
      <c r="BM315" s="198" t="s">
        <v>725</v>
      </c>
    </row>
    <row r="316" spans="1:65" s="2" customFormat="1" ht="11.25">
      <c r="A316" s="35"/>
      <c r="B316" s="36"/>
      <c r="C316" s="37"/>
      <c r="D316" s="200" t="s">
        <v>154</v>
      </c>
      <c r="E316" s="37"/>
      <c r="F316" s="201" t="s">
        <v>1332</v>
      </c>
      <c r="G316" s="37"/>
      <c r="H316" s="37"/>
      <c r="I316" s="202"/>
      <c r="J316" s="37"/>
      <c r="K316" s="37"/>
      <c r="L316" s="40"/>
      <c r="M316" s="203"/>
      <c r="N316" s="204"/>
      <c r="O316" s="72"/>
      <c r="P316" s="72"/>
      <c r="Q316" s="72"/>
      <c r="R316" s="72"/>
      <c r="S316" s="72"/>
      <c r="T316" s="73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154</v>
      </c>
      <c r="AU316" s="18" t="s">
        <v>83</v>
      </c>
    </row>
    <row r="317" spans="1:65" s="2" customFormat="1" ht="11.25">
      <c r="A317" s="35"/>
      <c r="B317" s="36"/>
      <c r="C317" s="37"/>
      <c r="D317" s="205" t="s">
        <v>155</v>
      </c>
      <c r="E317" s="37"/>
      <c r="F317" s="206" t="s">
        <v>1335</v>
      </c>
      <c r="G317" s="37"/>
      <c r="H317" s="37"/>
      <c r="I317" s="202"/>
      <c r="J317" s="37"/>
      <c r="K317" s="37"/>
      <c r="L317" s="40"/>
      <c r="M317" s="203"/>
      <c r="N317" s="204"/>
      <c r="O317" s="72"/>
      <c r="P317" s="72"/>
      <c r="Q317" s="72"/>
      <c r="R317" s="72"/>
      <c r="S317" s="72"/>
      <c r="T317" s="73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155</v>
      </c>
      <c r="AU317" s="18" t="s">
        <v>83</v>
      </c>
    </row>
    <row r="318" spans="1:65" s="13" customFormat="1" ht="11.25">
      <c r="B318" s="207"/>
      <c r="C318" s="208"/>
      <c r="D318" s="200" t="s">
        <v>157</v>
      </c>
      <c r="E318" s="209" t="s">
        <v>1</v>
      </c>
      <c r="F318" s="210" t="s">
        <v>2163</v>
      </c>
      <c r="G318" s="208"/>
      <c r="H318" s="209" t="s">
        <v>1</v>
      </c>
      <c r="I318" s="211"/>
      <c r="J318" s="208"/>
      <c r="K318" s="208"/>
      <c r="L318" s="212"/>
      <c r="M318" s="213"/>
      <c r="N318" s="214"/>
      <c r="O318" s="214"/>
      <c r="P318" s="214"/>
      <c r="Q318" s="214"/>
      <c r="R318" s="214"/>
      <c r="S318" s="214"/>
      <c r="T318" s="215"/>
      <c r="AT318" s="216" t="s">
        <v>157</v>
      </c>
      <c r="AU318" s="216" t="s">
        <v>83</v>
      </c>
      <c r="AV318" s="13" t="s">
        <v>81</v>
      </c>
      <c r="AW318" s="13" t="s">
        <v>30</v>
      </c>
      <c r="AX318" s="13" t="s">
        <v>73</v>
      </c>
      <c r="AY318" s="216" t="s">
        <v>146</v>
      </c>
    </row>
    <row r="319" spans="1:65" s="14" customFormat="1" ht="11.25">
      <c r="B319" s="217"/>
      <c r="C319" s="218"/>
      <c r="D319" s="200" t="s">
        <v>157</v>
      </c>
      <c r="E319" s="219" t="s">
        <v>1</v>
      </c>
      <c r="F319" s="220" t="s">
        <v>83</v>
      </c>
      <c r="G319" s="218"/>
      <c r="H319" s="221">
        <v>2</v>
      </c>
      <c r="I319" s="222"/>
      <c r="J319" s="218"/>
      <c r="K319" s="218"/>
      <c r="L319" s="223"/>
      <c r="M319" s="224"/>
      <c r="N319" s="225"/>
      <c r="O319" s="225"/>
      <c r="P319" s="225"/>
      <c r="Q319" s="225"/>
      <c r="R319" s="225"/>
      <c r="S319" s="225"/>
      <c r="T319" s="226"/>
      <c r="AT319" s="227" t="s">
        <v>157</v>
      </c>
      <c r="AU319" s="227" t="s">
        <v>83</v>
      </c>
      <c r="AV319" s="14" t="s">
        <v>83</v>
      </c>
      <c r="AW319" s="14" t="s">
        <v>30</v>
      </c>
      <c r="AX319" s="14" t="s">
        <v>73</v>
      </c>
      <c r="AY319" s="227" t="s">
        <v>146</v>
      </c>
    </row>
    <row r="320" spans="1:65" s="15" customFormat="1" ht="11.25">
      <c r="B320" s="228"/>
      <c r="C320" s="229"/>
      <c r="D320" s="200" t="s">
        <v>157</v>
      </c>
      <c r="E320" s="230" t="s">
        <v>1</v>
      </c>
      <c r="F320" s="231" t="s">
        <v>160</v>
      </c>
      <c r="G320" s="229"/>
      <c r="H320" s="232">
        <v>2</v>
      </c>
      <c r="I320" s="233"/>
      <c r="J320" s="229"/>
      <c r="K320" s="229"/>
      <c r="L320" s="234"/>
      <c r="M320" s="235"/>
      <c r="N320" s="236"/>
      <c r="O320" s="236"/>
      <c r="P320" s="236"/>
      <c r="Q320" s="236"/>
      <c r="R320" s="236"/>
      <c r="S320" s="236"/>
      <c r="T320" s="237"/>
      <c r="AT320" s="238" t="s">
        <v>157</v>
      </c>
      <c r="AU320" s="238" t="s">
        <v>83</v>
      </c>
      <c r="AV320" s="15" t="s">
        <v>153</v>
      </c>
      <c r="AW320" s="15" t="s">
        <v>30</v>
      </c>
      <c r="AX320" s="15" t="s">
        <v>81</v>
      </c>
      <c r="AY320" s="238" t="s">
        <v>146</v>
      </c>
    </row>
    <row r="321" spans="1:65" s="2" customFormat="1" ht="24.2" customHeight="1">
      <c r="A321" s="35"/>
      <c r="B321" s="36"/>
      <c r="C321" s="187" t="s">
        <v>727</v>
      </c>
      <c r="D321" s="187" t="s">
        <v>148</v>
      </c>
      <c r="E321" s="188" t="s">
        <v>1889</v>
      </c>
      <c r="F321" s="189" t="s">
        <v>1890</v>
      </c>
      <c r="G321" s="190" t="s">
        <v>320</v>
      </c>
      <c r="H321" s="191">
        <v>6</v>
      </c>
      <c r="I321" s="192"/>
      <c r="J321" s="193">
        <f>ROUND(I321*H321,2)</f>
        <v>0</v>
      </c>
      <c r="K321" s="189" t="s">
        <v>152</v>
      </c>
      <c r="L321" s="40"/>
      <c r="M321" s="194" t="s">
        <v>1</v>
      </c>
      <c r="N321" s="195" t="s">
        <v>38</v>
      </c>
      <c r="O321" s="72"/>
      <c r="P321" s="196">
        <f>O321*H321</f>
        <v>0</v>
      </c>
      <c r="Q321" s="196">
        <v>0</v>
      </c>
      <c r="R321" s="196">
        <f>Q321*H321</f>
        <v>0</v>
      </c>
      <c r="S321" s="196">
        <v>0</v>
      </c>
      <c r="T321" s="197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98" t="s">
        <v>199</v>
      </c>
      <c r="AT321" s="198" t="s">
        <v>148</v>
      </c>
      <c r="AU321" s="198" t="s">
        <v>83</v>
      </c>
      <c r="AY321" s="18" t="s">
        <v>146</v>
      </c>
      <c r="BE321" s="199">
        <f>IF(N321="základní",J321,0)</f>
        <v>0</v>
      </c>
      <c r="BF321" s="199">
        <f>IF(N321="snížená",J321,0)</f>
        <v>0</v>
      </c>
      <c r="BG321" s="199">
        <f>IF(N321="zákl. přenesená",J321,0)</f>
        <v>0</v>
      </c>
      <c r="BH321" s="199">
        <f>IF(N321="sníž. přenesená",J321,0)</f>
        <v>0</v>
      </c>
      <c r="BI321" s="199">
        <f>IF(N321="nulová",J321,0)</f>
        <v>0</v>
      </c>
      <c r="BJ321" s="18" t="s">
        <v>81</v>
      </c>
      <c r="BK321" s="199">
        <f>ROUND(I321*H321,2)</f>
        <v>0</v>
      </c>
      <c r="BL321" s="18" t="s">
        <v>199</v>
      </c>
      <c r="BM321" s="198" t="s">
        <v>730</v>
      </c>
    </row>
    <row r="322" spans="1:65" s="2" customFormat="1" ht="11.25">
      <c r="A322" s="35"/>
      <c r="B322" s="36"/>
      <c r="C322" s="37"/>
      <c r="D322" s="200" t="s">
        <v>154</v>
      </c>
      <c r="E322" s="37"/>
      <c r="F322" s="201" t="s">
        <v>1890</v>
      </c>
      <c r="G322" s="37"/>
      <c r="H322" s="37"/>
      <c r="I322" s="202"/>
      <c r="J322" s="37"/>
      <c r="K322" s="37"/>
      <c r="L322" s="40"/>
      <c r="M322" s="203"/>
      <c r="N322" s="204"/>
      <c r="O322" s="72"/>
      <c r="P322" s="72"/>
      <c r="Q322" s="72"/>
      <c r="R322" s="72"/>
      <c r="S322" s="72"/>
      <c r="T322" s="73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154</v>
      </c>
      <c r="AU322" s="18" t="s">
        <v>83</v>
      </c>
    </row>
    <row r="323" spans="1:65" s="2" customFormat="1" ht="11.25">
      <c r="A323" s="35"/>
      <c r="B323" s="36"/>
      <c r="C323" s="37"/>
      <c r="D323" s="205" t="s">
        <v>155</v>
      </c>
      <c r="E323" s="37"/>
      <c r="F323" s="206" t="s">
        <v>1891</v>
      </c>
      <c r="G323" s="37"/>
      <c r="H323" s="37"/>
      <c r="I323" s="202"/>
      <c r="J323" s="37"/>
      <c r="K323" s="37"/>
      <c r="L323" s="40"/>
      <c r="M323" s="203"/>
      <c r="N323" s="204"/>
      <c r="O323" s="72"/>
      <c r="P323" s="72"/>
      <c r="Q323" s="72"/>
      <c r="R323" s="72"/>
      <c r="S323" s="72"/>
      <c r="T323" s="73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155</v>
      </c>
      <c r="AU323" s="18" t="s">
        <v>83</v>
      </c>
    </row>
    <row r="324" spans="1:65" s="13" customFormat="1" ht="11.25">
      <c r="B324" s="207"/>
      <c r="C324" s="208"/>
      <c r="D324" s="200" t="s">
        <v>157</v>
      </c>
      <c r="E324" s="209" t="s">
        <v>1</v>
      </c>
      <c r="F324" s="210" t="s">
        <v>2164</v>
      </c>
      <c r="G324" s="208"/>
      <c r="H324" s="209" t="s">
        <v>1</v>
      </c>
      <c r="I324" s="211"/>
      <c r="J324" s="208"/>
      <c r="K324" s="208"/>
      <c r="L324" s="212"/>
      <c r="M324" s="213"/>
      <c r="N324" s="214"/>
      <c r="O324" s="214"/>
      <c r="P324" s="214"/>
      <c r="Q324" s="214"/>
      <c r="R324" s="214"/>
      <c r="S324" s="214"/>
      <c r="T324" s="215"/>
      <c r="AT324" s="216" t="s">
        <v>157</v>
      </c>
      <c r="AU324" s="216" t="s">
        <v>83</v>
      </c>
      <c r="AV324" s="13" t="s">
        <v>81</v>
      </c>
      <c r="AW324" s="13" t="s">
        <v>30</v>
      </c>
      <c r="AX324" s="13" t="s">
        <v>73</v>
      </c>
      <c r="AY324" s="216" t="s">
        <v>146</v>
      </c>
    </row>
    <row r="325" spans="1:65" s="14" customFormat="1" ht="11.25">
      <c r="B325" s="217"/>
      <c r="C325" s="218"/>
      <c r="D325" s="200" t="s">
        <v>157</v>
      </c>
      <c r="E325" s="219" t="s">
        <v>1</v>
      </c>
      <c r="F325" s="220" t="s">
        <v>2165</v>
      </c>
      <c r="G325" s="218"/>
      <c r="H325" s="221">
        <v>6</v>
      </c>
      <c r="I325" s="222"/>
      <c r="J325" s="218"/>
      <c r="K325" s="218"/>
      <c r="L325" s="223"/>
      <c r="M325" s="224"/>
      <c r="N325" s="225"/>
      <c r="O325" s="225"/>
      <c r="P325" s="225"/>
      <c r="Q325" s="225"/>
      <c r="R325" s="225"/>
      <c r="S325" s="225"/>
      <c r="T325" s="226"/>
      <c r="AT325" s="227" t="s">
        <v>157</v>
      </c>
      <c r="AU325" s="227" t="s">
        <v>83</v>
      </c>
      <c r="AV325" s="14" t="s">
        <v>83</v>
      </c>
      <c r="AW325" s="14" t="s">
        <v>30</v>
      </c>
      <c r="AX325" s="14" t="s">
        <v>73</v>
      </c>
      <c r="AY325" s="227" t="s">
        <v>146</v>
      </c>
    </row>
    <row r="326" spans="1:65" s="15" customFormat="1" ht="11.25">
      <c r="B326" s="228"/>
      <c r="C326" s="229"/>
      <c r="D326" s="200" t="s">
        <v>157</v>
      </c>
      <c r="E326" s="230" t="s">
        <v>1</v>
      </c>
      <c r="F326" s="231" t="s">
        <v>160</v>
      </c>
      <c r="G326" s="229"/>
      <c r="H326" s="232">
        <v>6</v>
      </c>
      <c r="I326" s="233"/>
      <c r="J326" s="229"/>
      <c r="K326" s="229"/>
      <c r="L326" s="234"/>
      <c r="M326" s="235"/>
      <c r="N326" s="236"/>
      <c r="O326" s="236"/>
      <c r="P326" s="236"/>
      <c r="Q326" s="236"/>
      <c r="R326" s="236"/>
      <c r="S326" s="236"/>
      <c r="T326" s="237"/>
      <c r="AT326" s="238" t="s">
        <v>157</v>
      </c>
      <c r="AU326" s="238" t="s">
        <v>83</v>
      </c>
      <c r="AV326" s="15" t="s">
        <v>153</v>
      </c>
      <c r="AW326" s="15" t="s">
        <v>30</v>
      </c>
      <c r="AX326" s="15" t="s">
        <v>81</v>
      </c>
      <c r="AY326" s="238" t="s">
        <v>146</v>
      </c>
    </row>
    <row r="327" spans="1:65" s="2" customFormat="1" ht="16.5" customHeight="1">
      <c r="A327" s="35"/>
      <c r="B327" s="36"/>
      <c r="C327" s="239" t="s">
        <v>328</v>
      </c>
      <c r="D327" s="239" t="s">
        <v>161</v>
      </c>
      <c r="E327" s="240" t="s">
        <v>2166</v>
      </c>
      <c r="F327" s="241" t="s">
        <v>2167</v>
      </c>
      <c r="G327" s="242" t="s">
        <v>320</v>
      </c>
      <c r="H327" s="243">
        <v>6.3</v>
      </c>
      <c r="I327" s="244"/>
      <c r="J327" s="245">
        <f>ROUND(I327*H327,2)</f>
        <v>0</v>
      </c>
      <c r="K327" s="241" t="s">
        <v>152</v>
      </c>
      <c r="L327" s="246"/>
      <c r="M327" s="247" t="s">
        <v>1</v>
      </c>
      <c r="N327" s="248" t="s">
        <v>38</v>
      </c>
      <c r="O327" s="72"/>
      <c r="P327" s="196">
        <f>O327*H327</f>
        <v>0</v>
      </c>
      <c r="Q327" s="196">
        <v>0</v>
      </c>
      <c r="R327" s="196">
        <f>Q327*H327</f>
        <v>0</v>
      </c>
      <c r="S327" s="196">
        <v>0</v>
      </c>
      <c r="T327" s="19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98" t="s">
        <v>281</v>
      </c>
      <c r="AT327" s="198" t="s">
        <v>161</v>
      </c>
      <c r="AU327" s="198" t="s">
        <v>83</v>
      </c>
      <c r="AY327" s="18" t="s">
        <v>146</v>
      </c>
      <c r="BE327" s="199">
        <f>IF(N327="základní",J327,0)</f>
        <v>0</v>
      </c>
      <c r="BF327" s="199">
        <f>IF(N327="snížená",J327,0)</f>
        <v>0</v>
      </c>
      <c r="BG327" s="199">
        <f>IF(N327="zákl. přenesená",J327,0)</f>
        <v>0</v>
      </c>
      <c r="BH327" s="199">
        <f>IF(N327="sníž. přenesená",J327,0)</f>
        <v>0</v>
      </c>
      <c r="BI327" s="199">
        <f>IF(N327="nulová",J327,0)</f>
        <v>0</v>
      </c>
      <c r="BJ327" s="18" t="s">
        <v>81</v>
      </c>
      <c r="BK327" s="199">
        <f>ROUND(I327*H327,2)</f>
        <v>0</v>
      </c>
      <c r="BL327" s="18" t="s">
        <v>199</v>
      </c>
      <c r="BM327" s="198" t="s">
        <v>732</v>
      </c>
    </row>
    <row r="328" spans="1:65" s="2" customFormat="1" ht="11.25">
      <c r="A328" s="35"/>
      <c r="B328" s="36"/>
      <c r="C328" s="37"/>
      <c r="D328" s="200" t="s">
        <v>154</v>
      </c>
      <c r="E328" s="37"/>
      <c r="F328" s="201" t="s">
        <v>2167</v>
      </c>
      <c r="G328" s="37"/>
      <c r="H328" s="37"/>
      <c r="I328" s="202"/>
      <c r="J328" s="37"/>
      <c r="K328" s="37"/>
      <c r="L328" s="40"/>
      <c r="M328" s="203"/>
      <c r="N328" s="204"/>
      <c r="O328" s="72"/>
      <c r="P328" s="72"/>
      <c r="Q328" s="72"/>
      <c r="R328" s="72"/>
      <c r="S328" s="72"/>
      <c r="T328" s="73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154</v>
      </c>
      <c r="AU328" s="18" t="s">
        <v>83</v>
      </c>
    </row>
    <row r="329" spans="1:65" s="14" customFormat="1" ht="11.25">
      <c r="B329" s="217"/>
      <c r="C329" s="218"/>
      <c r="D329" s="200" t="s">
        <v>157</v>
      </c>
      <c r="E329" s="219" t="s">
        <v>1</v>
      </c>
      <c r="F329" s="220" t="s">
        <v>2168</v>
      </c>
      <c r="G329" s="218"/>
      <c r="H329" s="221">
        <v>6.3</v>
      </c>
      <c r="I329" s="222"/>
      <c r="J329" s="218"/>
      <c r="K329" s="218"/>
      <c r="L329" s="223"/>
      <c r="M329" s="224"/>
      <c r="N329" s="225"/>
      <c r="O329" s="225"/>
      <c r="P329" s="225"/>
      <c r="Q329" s="225"/>
      <c r="R329" s="225"/>
      <c r="S329" s="225"/>
      <c r="T329" s="226"/>
      <c r="AT329" s="227" t="s">
        <v>157</v>
      </c>
      <c r="AU329" s="227" t="s">
        <v>83</v>
      </c>
      <c r="AV329" s="14" t="s">
        <v>83</v>
      </c>
      <c r="AW329" s="14" t="s">
        <v>30</v>
      </c>
      <c r="AX329" s="14" t="s">
        <v>73</v>
      </c>
      <c r="AY329" s="227" t="s">
        <v>146</v>
      </c>
    </row>
    <row r="330" spans="1:65" s="15" customFormat="1" ht="11.25">
      <c r="B330" s="228"/>
      <c r="C330" s="229"/>
      <c r="D330" s="200" t="s">
        <v>157</v>
      </c>
      <c r="E330" s="230" t="s">
        <v>1</v>
      </c>
      <c r="F330" s="231" t="s">
        <v>160</v>
      </c>
      <c r="G330" s="229"/>
      <c r="H330" s="232">
        <v>6.3</v>
      </c>
      <c r="I330" s="233"/>
      <c r="J330" s="229"/>
      <c r="K330" s="229"/>
      <c r="L330" s="234"/>
      <c r="M330" s="235"/>
      <c r="N330" s="236"/>
      <c r="O330" s="236"/>
      <c r="P330" s="236"/>
      <c r="Q330" s="236"/>
      <c r="R330" s="236"/>
      <c r="S330" s="236"/>
      <c r="T330" s="237"/>
      <c r="AT330" s="238" t="s">
        <v>157</v>
      </c>
      <c r="AU330" s="238" t="s">
        <v>83</v>
      </c>
      <c r="AV330" s="15" t="s">
        <v>153</v>
      </c>
      <c r="AW330" s="15" t="s">
        <v>30</v>
      </c>
      <c r="AX330" s="15" t="s">
        <v>81</v>
      </c>
      <c r="AY330" s="238" t="s">
        <v>146</v>
      </c>
    </row>
    <row r="331" spans="1:65" s="2" customFormat="1" ht="16.5" customHeight="1">
      <c r="A331" s="35"/>
      <c r="B331" s="36"/>
      <c r="C331" s="187" t="s">
        <v>733</v>
      </c>
      <c r="D331" s="187" t="s">
        <v>148</v>
      </c>
      <c r="E331" s="188" t="s">
        <v>2169</v>
      </c>
      <c r="F331" s="189" t="s">
        <v>2170</v>
      </c>
      <c r="G331" s="190" t="s">
        <v>327</v>
      </c>
      <c r="H331" s="191">
        <v>10</v>
      </c>
      <c r="I331" s="192"/>
      <c r="J331" s="193">
        <f>ROUND(I331*H331,2)</f>
        <v>0</v>
      </c>
      <c r="K331" s="189" t="s">
        <v>152</v>
      </c>
      <c r="L331" s="40"/>
      <c r="M331" s="194" t="s">
        <v>1</v>
      </c>
      <c r="N331" s="195" t="s">
        <v>38</v>
      </c>
      <c r="O331" s="72"/>
      <c r="P331" s="196">
        <f>O331*H331</f>
        <v>0</v>
      </c>
      <c r="Q331" s="196">
        <v>0</v>
      </c>
      <c r="R331" s="196">
        <f>Q331*H331</f>
        <v>0</v>
      </c>
      <c r="S331" s="196">
        <v>0</v>
      </c>
      <c r="T331" s="19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8" t="s">
        <v>199</v>
      </c>
      <c r="AT331" s="198" t="s">
        <v>148</v>
      </c>
      <c r="AU331" s="198" t="s">
        <v>83</v>
      </c>
      <c r="AY331" s="18" t="s">
        <v>146</v>
      </c>
      <c r="BE331" s="199">
        <f>IF(N331="základní",J331,0)</f>
        <v>0</v>
      </c>
      <c r="BF331" s="199">
        <f>IF(N331="snížená",J331,0)</f>
        <v>0</v>
      </c>
      <c r="BG331" s="199">
        <f>IF(N331="zákl. přenesená",J331,0)</f>
        <v>0</v>
      </c>
      <c r="BH331" s="199">
        <f>IF(N331="sníž. přenesená",J331,0)</f>
        <v>0</v>
      </c>
      <c r="BI331" s="199">
        <f>IF(N331="nulová",J331,0)</f>
        <v>0</v>
      </c>
      <c r="BJ331" s="18" t="s">
        <v>81</v>
      </c>
      <c r="BK331" s="199">
        <f>ROUND(I331*H331,2)</f>
        <v>0</v>
      </c>
      <c r="BL331" s="18" t="s">
        <v>199</v>
      </c>
      <c r="BM331" s="198" t="s">
        <v>220</v>
      </c>
    </row>
    <row r="332" spans="1:65" s="2" customFormat="1" ht="11.25">
      <c r="A332" s="35"/>
      <c r="B332" s="36"/>
      <c r="C332" s="37"/>
      <c r="D332" s="200" t="s">
        <v>154</v>
      </c>
      <c r="E332" s="37"/>
      <c r="F332" s="201" t="s">
        <v>2170</v>
      </c>
      <c r="G332" s="37"/>
      <c r="H332" s="37"/>
      <c r="I332" s="202"/>
      <c r="J332" s="37"/>
      <c r="K332" s="37"/>
      <c r="L332" s="40"/>
      <c r="M332" s="203"/>
      <c r="N332" s="204"/>
      <c r="O332" s="72"/>
      <c r="P332" s="72"/>
      <c r="Q332" s="72"/>
      <c r="R332" s="72"/>
      <c r="S332" s="72"/>
      <c r="T332" s="73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154</v>
      </c>
      <c r="AU332" s="18" t="s">
        <v>83</v>
      </c>
    </row>
    <row r="333" spans="1:65" s="2" customFormat="1" ht="11.25">
      <c r="A333" s="35"/>
      <c r="B333" s="36"/>
      <c r="C333" s="37"/>
      <c r="D333" s="205" t="s">
        <v>155</v>
      </c>
      <c r="E333" s="37"/>
      <c r="F333" s="206" t="s">
        <v>2171</v>
      </c>
      <c r="G333" s="37"/>
      <c r="H333" s="37"/>
      <c r="I333" s="202"/>
      <c r="J333" s="37"/>
      <c r="K333" s="37"/>
      <c r="L333" s="40"/>
      <c r="M333" s="203"/>
      <c r="N333" s="204"/>
      <c r="O333" s="72"/>
      <c r="P333" s="72"/>
      <c r="Q333" s="72"/>
      <c r="R333" s="72"/>
      <c r="S333" s="72"/>
      <c r="T333" s="73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155</v>
      </c>
      <c r="AU333" s="18" t="s">
        <v>83</v>
      </c>
    </row>
    <row r="334" spans="1:65" s="13" customFormat="1" ht="11.25">
      <c r="B334" s="207"/>
      <c r="C334" s="208"/>
      <c r="D334" s="200" t="s">
        <v>157</v>
      </c>
      <c r="E334" s="209" t="s">
        <v>1</v>
      </c>
      <c r="F334" s="210" t="s">
        <v>2172</v>
      </c>
      <c r="G334" s="208"/>
      <c r="H334" s="209" t="s">
        <v>1</v>
      </c>
      <c r="I334" s="211"/>
      <c r="J334" s="208"/>
      <c r="K334" s="208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157</v>
      </c>
      <c r="AU334" s="216" t="s">
        <v>83</v>
      </c>
      <c r="AV334" s="13" t="s">
        <v>81</v>
      </c>
      <c r="AW334" s="13" t="s">
        <v>30</v>
      </c>
      <c r="AX334" s="13" t="s">
        <v>73</v>
      </c>
      <c r="AY334" s="216" t="s">
        <v>146</v>
      </c>
    </row>
    <row r="335" spans="1:65" s="14" customFormat="1" ht="11.25">
      <c r="B335" s="217"/>
      <c r="C335" s="218"/>
      <c r="D335" s="200" t="s">
        <v>157</v>
      </c>
      <c r="E335" s="219" t="s">
        <v>1</v>
      </c>
      <c r="F335" s="220" t="s">
        <v>165</v>
      </c>
      <c r="G335" s="218"/>
      <c r="H335" s="221">
        <v>8</v>
      </c>
      <c r="I335" s="222"/>
      <c r="J335" s="218"/>
      <c r="K335" s="218"/>
      <c r="L335" s="223"/>
      <c r="M335" s="224"/>
      <c r="N335" s="225"/>
      <c r="O335" s="225"/>
      <c r="P335" s="225"/>
      <c r="Q335" s="225"/>
      <c r="R335" s="225"/>
      <c r="S335" s="225"/>
      <c r="T335" s="226"/>
      <c r="AT335" s="227" t="s">
        <v>157</v>
      </c>
      <c r="AU335" s="227" t="s">
        <v>83</v>
      </c>
      <c r="AV335" s="14" t="s">
        <v>83</v>
      </c>
      <c r="AW335" s="14" t="s">
        <v>30</v>
      </c>
      <c r="AX335" s="14" t="s">
        <v>73</v>
      </c>
      <c r="AY335" s="227" t="s">
        <v>146</v>
      </c>
    </row>
    <row r="336" spans="1:65" s="13" customFormat="1" ht="11.25">
      <c r="B336" s="207"/>
      <c r="C336" s="208"/>
      <c r="D336" s="200" t="s">
        <v>157</v>
      </c>
      <c r="E336" s="209" t="s">
        <v>1</v>
      </c>
      <c r="F336" s="210" t="s">
        <v>2173</v>
      </c>
      <c r="G336" s="208"/>
      <c r="H336" s="209" t="s">
        <v>1</v>
      </c>
      <c r="I336" s="211"/>
      <c r="J336" s="208"/>
      <c r="K336" s="208"/>
      <c r="L336" s="212"/>
      <c r="M336" s="213"/>
      <c r="N336" s="214"/>
      <c r="O336" s="214"/>
      <c r="P336" s="214"/>
      <c r="Q336" s="214"/>
      <c r="R336" s="214"/>
      <c r="S336" s="214"/>
      <c r="T336" s="215"/>
      <c r="AT336" s="216" t="s">
        <v>157</v>
      </c>
      <c r="AU336" s="216" t="s">
        <v>83</v>
      </c>
      <c r="AV336" s="13" t="s">
        <v>81</v>
      </c>
      <c r="AW336" s="13" t="s">
        <v>30</v>
      </c>
      <c r="AX336" s="13" t="s">
        <v>73</v>
      </c>
      <c r="AY336" s="216" t="s">
        <v>146</v>
      </c>
    </row>
    <row r="337" spans="1:65" s="14" customFormat="1" ht="11.25">
      <c r="B337" s="217"/>
      <c r="C337" s="218"/>
      <c r="D337" s="200" t="s">
        <v>157</v>
      </c>
      <c r="E337" s="219" t="s">
        <v>1</v>
      </c>
      <c r="F337" s="220" t="s">
        <v>83</v>
      </c>
      <c r="G337" s="218"/>
      <c r="H337" s="221">
        <v>2</v>
      </c>
      <c r="I337" s="222"/>
      <c r="J337" s="218"/>
      <c r="K337" s="218"/>
      <c r="L337" s="223"/>
      <c r="M337" s="224"/>
      <c r="N337" s="225"/>
      <c r="O337" s="225"/>
      <c r="P337" s="225"/>
      <c r="Q337" s="225"/>
      <c r="R337" s="225"/>
      <c r="S337" s="225"/>
      <c r="T337" s="226"/>
      <c r="AT337" s="227" t="s">
        <v>157</v>
      </c>
      <c r="AU337" s="227" t="s">
        <v>83</v>
      </c>
      <c r="AV337" s="14" t="s">
        <v>83</v>
      </c>
      <c r="AW337" s="14" t="s">
        <v>30</v>
      </c>
      <c r="AX337" s="14" t="s">
        <v>73</v>
      </c>
      <c r="AY337" s="227" t="s">
        <v>146</v>
      </c>
    </row>
    <row r="338" spans="1:65" s="15" customFormat="1" ht="11.25">
      <c r="B338" s="228"/>
      <c r="C338" s="229"/>
      <c r="D338" s="200" t="s">
        <v>157</v>
      </c>
      <c r="E338" s="230" t="s">
        <v>1</v>
      </c>
      <c r="F338" s="231" t="s">
        <v>160</v>
      </c>
      <c r="G338" s="229"/>
      <c r="H338" s="232">
        <v>10</v>
      </c>
      <c r="I338" s="233"/>
      <c r="J338" s="229"/>
      <c r="K338" s="229"/>
      <c r="L338" s="234"/>
      <c r="M338" s="235"/>
      <c r="N338" s="236"/>
      <c r="O338" s="236"/>
      <c r="P338" s="236"/>
      <c r="Q338" s="236"/>
      <c r="R338" s="236"/>
      <c r="S338" s="236"/>
      <c r="T338" s="237"/>
      <c r="AT338" s="238" t="s">
        <v>157</v>
      </c>
      <c r="AU338" s="238" t="s">
        <v>83</v>
      </c>
      <c r="AV338" s="15" t="s">
        <v>153</v>
      </c>
      <c r="AW338" s="15" t="s">
        <v>30</v>
      </c>
      <c r="AX338" s="15" t="s">
        <v>81</v>
      </c>
      <c r="AY338" s="238" t="s">
        <v>146</v>
      </c>
    </row>
    <row r="339" spans="1:65" s="2" customFormat="1" ht="24.2" customHeight="1">
      <c r="A339" s="35"/>
      <c r="B339" s="36"/>
      <c r="C339" s="239" t="s">
        <v>333</v>
      </c>
      <c r="D339" s="239" t="s">
        <v>161</v>
      </c>
      <c r="E339" s="240" t="s">
        <v>2174</v>
      </c>
      <c r="F339" s="241" t="s">
        <v>2175</v>
      </c>
      <c r="G339" s="242" t="s">
        <v>327</v>
      </c>
      <c r="H339" s="243">
        <v>10</v>
      </c>
      <c r="I339" s="244"/>
      <c r="J339" s="245">
        <f>ROUND(I339*H339,2)</f>
        <v>0</v>
      </c>
      <c r="K339" s="241" t="s">
        <v>152</v>
      </c>
      <c r="L339" s="246"/>
      <c r="M339" s="247" t="s">
        <v>1</v>
      </c>
      <c r="N339" s="248" t="s">
        <v>38</v>
      </c>
      <c r="O339" s="72"/>
      <c r="P339" s="196">
        <f>O339*H339</f>
        <v>0</v>
      </c>
      <c r="Q339" s="196">
        <v>0</v>
      </c>
      <c r="R339" s="196">
        <f>Q339*H339</f>
        <v>0</v>
      </c>
      <c r="S339" s="196">
        <v>0</v>
      </c>
      <c r="T339" s="19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98" t="s">
        <v>281</v>
      </c>
      <c r="AT339" s="198" t="s">
        <v>161</v>
      </c>
      <c r="AU339" s="198" t="s">
        <v>83</v>
      </c>
      <c r="AY339" s="18" t="s">
        <v>146</v>
      </c>
      <c r="BE339" s="199">
        <f>IF(N339="základní",J339,0)</f>
        <v>0</v>
      </c>
      <c r="BF339" s="199">
        <f>IF(N339="snížená",J339,0)</f>
        <v>0</v>
      </c>
      <c r="BG339" s="199">
        <f>IF(N339="zákl. přenesená",J339,0)</f>
        <v>0</v>
      </c>
      <c r="BH339" s="199">
        <f>IF(N339="sníž. přenesená",J339,0)</f>
        <v>0</v>
      </c>
      <c r="BI339" s="199">
        <f>IF(N339="nulová",J339,0)</f>
        <v>0</v>
      </c>
      <c r="BJ339" s="18" t="s">
        <v>81</v>
      </c>
      <c r="BK339" s="199">
        <f>ROUND(I339*H339,2)</f>
        <v>0</v>
      </c>
      <c r="BL339" s="18" t="s">
        <v>199</v>
      </c>
      <c r="BM339" s="198" t="s">
        <v>737</v>
      </c>
    </row>
    <row r="340" spans="1:65" s="2" customFormat="1" ht="11.25">
      <c r="A340" s="35"/>
      <c r="B340" s="36"/>
      <c r="C340" s="37"/>
      <c r="D340" s="200" t="s">
        <v>154</v>
      </c>
      <c r="E340" s="37"/>
      <c r="F340" s="201" t="s">
        <v>2175</v>
      </c>
      <c r="G340" s="37"/>
      <c r="H340" s="37"/>
      <c r="I340" s="202"/>
      <c r="J340" s="37"/>
      <c r="K340" s="37"/>
      <c r="L340" s="40"/>
      <c r="M340" s="203"/>
      <c r="N340" s="204"/>
      <c r="O340" s="72"/>
      <c r="P340" s="72"/>
      <c r="Q340" s="72"/>
      <c r="R340" s="72"/>
      <c r="S340" s="72"/>
      <c r="T340" s="73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154</v>
      </c>
      <c r="AU340" s="18" t="s">
        <v>83</v>
      </c>
    </row>
    <row r="341" spans="1:65" s="2" customFormat="1" ht="24.2" customHeight="1">
      <c r="A341" s="35"/>
      <c r="B341" s="36"/>
      <c r="C341" s="187" t="s">
        <v>739</v>
      </c>
      <c r="D341" s="187" t="s">
        <v>148</v>
      </c>
      <c r="E341" s="188" t="s">
        <v>1897</v>
      </c>
      <c r="F341" s="189" t="s">
        <v>1898</v>
      </c>
      <c r="G341" s="190" t="s">
        <v>320</v>
      </c>
      <c r="H341" s="191">
        <v>155</v>
      </c>
      <c r="I341" s="192"/>
      <c r="J341" s="193">
        <f>ROUND(I341*H341,2)</f>
        <v>0</v>
      </c>
      <c r="K341" s="189" t="s">
        <v>152</v>
      </c>
      <c r="L341" s="40"/>
      <c r="M341" s="194" t="s">
        <v>1</v>
      </c>
      <c r="N341" s="195" t="s">
        <v>38</v>
      </c>
      <c r="O341" s="72"/>
      <c r="P341" s="196">
        <f>O341*H341</f>
        <v>0</v>
      </c>
      <c r="Q341" s="196">
        <v>0</v>
      </c>
      <c r="R341" s="196">
        <f>Q341*H341</f>
        <v>0</v>
      </c>
      <c r="S341" s="196">
        <v>0</v>
      </c>
      <c r="T341" s="197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98" t="s">
        <v>199</v>
      </c>
      <c r="AT341" s="198" t="s">
        <v>148</v>
      </c>
      <c r="AU341" s="198" t="s">
        <v>83</v>
      </c>
      <c r="AY341" s="18" t="s">
        <v>146</v>
      </c>
      <c r="BE341" s="199">
        <f>IF(N341="základní",J341,0)</f>
        <v>0</v>
      </c>
      <c r="BF341" s="199">
        <f>IF(N341="snížená",J341,0)</f>
        <v>0</v>
      </c>
      <c r="BG341" s="199">
        <f>IF(N341="zákl. přenesená",J341,0)</f>
        <v>0</v>
      </c>
      <c r="BH341" s="199">
        <f>IF(N341="sníž. přenesená",J341,0)</f>
        <v>0</v>
      </c>
      <c r="BI341" s="199">
        <f>IF(N341="nulová",J341,0)</f>
        <v>0</v>
      </c>
      <c r="BJ341" s="18" t="s">
        <v>81</v>
      </c>
      <c r="BK341" s="199">
        <f>ROUND(I341*H341,2)</f>
        <v>0</v>
      </c>
      <c r="BL341" s="18" t="s">
        <v>199</v>
      </c>
      <c r="BM341" s="198" t="s">
        <v>740</v>
      </c>
    </row>
    <row r="342" spans="1:65" s="2" customFormat="1" ht="19.5">
      <c r="A342" s="35"/>
      <c r="B342" s="36"/>
      <c r="C342" s="37"/>
      <c r="D342" s="200" t="s">
        <v>154</v>
      </c>
      <c r="E342" s="37"/>
      <c r="F342" s="201" t="s">
        <v>1898</v>
      </c>
      <c r="G342" s="37"/>
      <c r="H342" s="37"/>
      <c r="I342" s="202"/>
      <c r="J342" s="37"/>
      <c r="K342" s="37"/>
      <c r="L342" s="40"/>
      <c r="M342" s="203"/>
      <c r="N342" s="204"/>
      <c r="O342" s="72"/>
      <c r="P342" s="72"/>
      <c r="Q342" s="72"/>
      <c r="R342" s="72"/>
      <c r="S342" s="72"/>
      <c r="T342" s="73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154</v>
      </c>
      <c r="AU342" s="18" t="s">
        <v>83</v>
      </c>
    </row>
    <row r="343" spans="1:65" s="2" customFormat="1" ht="11.25">
      <c r="A343" s="35"/>
      <c r="B343" s="36"/>
      <c r="C343" s="37"/>
      <c r="D343" s="205" t="s">
        <v>155</v>
      </c>
      <c r="E343" s="37"/>
      <c r="F343" s="206" t="s">
        <v>1899</v>
      </c>
      <c r="G343" s="37"/>
      <c r="H343" s="37"/>
      <c r="I343" s="202"/>
      <c r="J343" s="37"/>
      <c r="K343" s="37"/>
      <c r="L343" s="40"/>
      <c r="M343" s="203"/>
      <c r="N343" s="204"/>
      <c r="O343" s="72"/>
      <c r="P343" s="72"/>
      <c r="Q343" s="72"/>
      <c r="R343" s="72"/>
      <c r="S343" s="72"/>
      <c r="T343" s="73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155</v>
      </c>
      <c r="AU343" s="18" t="s">
        <v>83</v>
      </c>
    </row>
    <row r="344" spans="1:65" s="13" customFormat="1" ht="11.25">
      <c r="B344" s="207"/>
      <c r="C344" s="208"/>
      <c r="D344" s="200" t="s">
        <v>157</v>
      </c>
      <c r="E344" s="209" t="s">
        <v>1</v>
      </c>
      <c r="F344" s="210" t="s">
        <v>2176</v>
      </c>
      <c r="G344" s="208"/>
      <c r="H344" s="209" t="s">
        <v>1</v>
      </c>
      <c r="I344" s="211"/>
      <c r="J344" s="208"/>
      <c r="K344" s="208"/>
      <c r="L344" s="212"/>
      <c r="M344" s="213"/>
      <c r="N344" s="214"/>
      <c r="O344" s="214"/>
      <c r="P344" s="214"/>
      <c r="Q344" s="214"/>
      <c r="R344" s="214"/>
      <c r="S344" s="214"/>
      <c r="T344" s="215"/>
      <c r="AT344" s="216" t="s">
        <v>157</v>
      </c>
      <c r="AU344" s="216" t="s">
        <v>83</v>
      </c>
      <c r="AV344" s="13" t="s">
        <v>81</v>
      </c>
      <c r="AW344" s="13" t="s">
        <v>30</v>
      </c>
      <c r="AX344" s="13" t="s">
        <v>73</v>
      </c>
      <c r="AY344" s="216" t="s">
        <v>146</v>
      </c>
    </row>
    <row r="345" spans="1:65" s="14" customFormat="1" ht="11.25">
      <c r="B345" s="217"/>
      <c r="C345" s="218"/>
      <c r="D345" s="200" t="s">
        <v>157</v>
      </c>
      <c r="E345" s="219" t="s">
        <v>1</v>
      </c>
      <c r="F345" s="220" t="s">
        <v>2177</v>
      </c>
      <c r="G345" s="218"/>
      <c r="H345" s="221">
        <v>155</v>
      </c>
      <c r="I345" s="222"/>
      <c r="J345" s="218"/>
      <c r="K345" s="218"/>
      <c r="L345" s="223"/>
      <c r="M345" s="224"/>
      <c r="N345" s="225"/>
      <c r="O345" s="225"/>
      <c r="P345" s="225"/>
      <c r="Q345" s="225"/>
      <c r="R345" s="225"/>
      <c r="S345" s="225"/>
      <c r="T345" s="226"/>
      <c r="AT345" s="227" t="s">
        <v>157</v>
      </c>
      <c r="AU345" s="227" t="s">
        <v>83</v>
      </c>
      <c r="AV345" s="14" t="s">
        <v>83</v>
      </c>
      <c r="AW345" s="14" t="s">
        <v>30</v>
      </c>
      <c r="AX345" s="14" t="s">
        <v>73</v>
      </c>
      <c r="AY345" s="227" t="s">
        <v>146</v>
      </c>
    </row>
    <row r="346" spans="1:65" s="15" customFormat="1" ht="11.25">
      <c r="B346" s="228"/>
      <c r="C346" s="229"/>
      <c r="D346" s="200" t="s">
        <v>157</v>
      </c>
      <c r="E346" s="230" t="s">
        <v>1</v>
      </c>
      <c r="F346" s="231" t="s">
        <v>160</v>
      </c>
      <c r="G346" s="229"/>
      <c r="H346" s="232">
        <v>155</v>
      </c>
      <c r="I346" s="233"/>
      <c r="J346" s="229"/>
      <c r="K346" s="229"/>
      <c r="L346" s="234"/>
      <c r="M346" s="235"/>
      <c r="N346" s="236"/>
      <c r="O346" s="236"/>
      <c r="P346" s="236"/>
      <c r="Q346" s="236"/>
      <c r="R346" s="236"/>
      <c r="S346" s="236"/>
      <c r="T346" s="237"/>
      <c r="AT346" s="238" t="s">
        <v>157</v>
      </c>
      <c r="AU346" s="238" t="s">
        <v>83</v>
      </c>
      <c r="AV346" s="15" t="s">
        <v>153</v>
      </c>
      <c r="AW346" s="15" t="s">
        <v>30</v>
      </c>
      <c r="AX346" s="15" t="s">
        <v>81</v>
      </c>
      <c r="AY346" s="238" t="s">
        <v>146</v>
      </c>
    </row>
    <row r="347" spans="1:65" s="2" customFormat="1" ht="24.2" customHeight="1">
      <c r="A347" s="35"/>
      <c r="B347" s="36"/>
      <c r="C347" s="239" t="s">
        <v>337</v>
      </c>
      <c r="D347" s="239" t="s">
        <v>161</v>
      </c>
      <c r="E347" s="240" t="s">
        <v>1270</v>
      </c>
      <c r="F347" s="241" t="s">
        <v>1271</v>
      </c>
      <c r="G347" s="242" t="s">
        <v>320</v>
      </c>
      <c r="H347" s="243">
        <v>178.25</v>
      </c>
      <c r="I347" s="244"/>
      <c r="J347" s="245">
        <f>ROUND(I347*H347,2)</f>
        <v>0</v>
      </c>
      <c r="K347" s="241" t="s">
        <v>152</v>
      </c>
      <c r="L347" s="246"/>
      <c r="M347" s="247" t="s">
        <v>1</v>
      </c>
      <c r="N347" s="248" t="s">
        <v>38</v>
      </c>
      <c r="O347" s="72"/>
      <c r="P347" s="196">
        <f>O347*H347</f>
        <v>0</v>
      </c>
      <c r="Q347" s="196">
        <v>0</v>
      </c>
      <c r="R347" s="196">
        <f>Q347*H347</f>
        <v>0</v>
      </c>
      <c r="S347" s="196">
        <v>0</v>
      </c>
      <c r="T347" s="197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98" t="s">
        <v>281</v>
      </c>
      <c r="AT347" s="198" t="s">
        <v>161</v>
      </c>
      <c r="AU347" s="198" t="s">
        <v>83</v>
      </c>
      <c r="AY347" s="18" t="s">
        <v>146</v>
      </c>
      <c r="BE347" s="199">
        <f>IF(N347="základní",J347,0)</f>
        <v>0</v>
      </c>
      <c r="BF347" s="199">
        <f>IF(N347="snížená",J347,0)</f>
        <v>0</v>
      </c>
      <c r="BG347" s="199">
        <f>IF(N347="zákl. přenesená",J347,0)</f>
        <v>0</v>
      </c>
      <c r="BH347" s="199">
        <f>IF(N347="sníž. přenesená",J347,0)</f>
        <v>0</v>
      </c>
      <c r="BI347" s="199">
        <f>IF(N347="nulová",J347,0)</f>
        <v>0</v>
      </c>
      <c r="BJ347" s="18" t="s">
        <v>81</v>
      </c>
      <c r="BK347" s="199">
        <f>ROUND(I347*H347,2)</f>
        <v>0</v>
      </c>
      <c r="BL347" s="18" t="s">
        <v>199</v>
      </c>
      <c r="BM347" s="198" t="s">
        <v>743</v>
      </c>
    </row>
    <row r="348" spans="1:65" s="2" customFormat="1" ht="19.5">
      <c r="A348" s="35"/>
      <c r="B348" s="36"/>
      <c r="C348" s="37"/>
      <c r="D348" s="200" t="s">
        <v>154</v>
      </c>
      <c r="E348" s="37"/>
      <c r="F348" s="201" t="s">
        <v>1271</v>
      </c>
      <c r="G348" s="37"/>
      <c r="H348" s="37"/>
      <c r="I348" s="202"/>
      <c r="J348" s="37"/>
      <c r="K348" s="37"/>
      <c r="L348" s="40"/>
      <c r="M348" s="203"/>
      <c r="N348" s="204"/>
      <c r="O348" s="72"/>
      <c r="P348" s="72"/>
      <c r="Q348" s="72"/>
      <c r="R348" s="72"/>
      <c r="S348" s="72"/>
      <c r="T348" s="73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154</v>
      </c>
      <c r="AU348" s="18" t="s">
        <v>83</v>
      </c>
    </row>
    <row r="349" spans="1:65" s="14" customFormat="1" ht="11.25">
      <c r="B349" s="217"/>
      <c r="C349" s="218"/>
      <c r="D349" s="200" t="s">
        <v>157</v>
      </c>
      <c r="E349" s="219" t="s">
        <v>1</v>
      </c>
      <c r="F349" s="220" t="s">
        <v>2178</v>
      </c>
      <c r="G349" s="218"/>
      <c r="H349" s="221">
        <v>178.25</v>
      </c>
      <c r="I349" s="222"/>
      <c r="J349" s="218"/>
      <c r="K349" s="218"/>
      <c r="L349" s="223"/>
      <c r="M349" s="224"/>
      <c r="N349" s="225"/>
      <c r="O349" s="225"/>
      <c r="P349" s="225"/>
      <c r="Q349" s="225"/>
      <c r="R349" s="225"/>
      <c r="S349" s="225"/>
      <c r="T349" s="226"/>
      <c r="AT349" s="227" t="s">
        <v>157</v>
      </c>
      <c r="AU349" s="227" t="s">
        <v>83</v>
      </c>
      <c r="AV349" s="14" t="s">
        <v>83</v>
      </c>
      <c r="AW349" s="14" t="s">
        <v>30</v>
      </c>
      <c r="AX349" s="14" t="s">
        <v>73</v>
      </c>
      <c r="AY349" s="227" t="s">
        <v>146</v>
      </c>
    </row>
    <row r="350" spans="1:65" s="15" customFormat="1" ht="11.25">
      <c r="B350" s="228"/>
      <c r="C350" s="229"/>
      <c r="D350" s="200" t="s">
        <v>157</v>
      </c>
      <c r="E350" s="230" t="s">
        <v>1</v>
      </c>
      <c r="F350" s="231" t="s">
        <v>160</v>
      </c>
      <c r="G350" s="229"/>
      <c r="H350" s="232">
        <v>178.25</v>
      </c>
      <c r="I350" s="233"/>
      <c r="J350" s="229"/>
      <c r="K350" s="229"/>
      <c r="L350" s="234"/>
      <c r="M350" s="235"/>
      <c r="N350" s="236"/>
      <c r="O350" s="236"/>
      <c r="P350" s="236"/>
      <c r="Q350" s="236"/>
      <c r="R350" s="236"/>
      <c r="S350" s="236"/>
      <c r="T350" s="237"/>
      <c r="AT350" s="238" t="s">
        <v>157</v>
      </c>
      <c r="AU350" s="238" t="s">
        <v>83</v>
      </c>
      <c r="AV350" s="15" t="s">
        <v>153</v>
      </c>
      <c r="AW350" s="15" t="s">
        <v>30</v>
      </c>
      <c r="AX350" s="15" t="s">
        <v>81</v>
      </c>
      <c r="AY350" s="238" t="s">
        <v>146</v>
      </c>
    </row>
    <row r="351" spans="1:65" s="2" customFormat="1" ht="24.2" customHeight="1">
      <c r="A351" s="35"/>
      <c r="B351" s="36"/>
      <c r="C351" s="187" t="s">
        <v>747</v>
      </c>
      <c r="D351" s="187" t="s">
        <v>148</v>
      </c>
      <c r="E351" s="188" t="s">
        <v>1275</v>
      </c>
      <c r="F351" s="189" t="s">
        <v>1276</v>
      </c>
      <c r="G351" s="190" t="s">
        <v>320</v>
      </c>
      <c r="H351" s="191">
        <v>6</v>
      </c>
      <c r="I351" s="192"/>
      <c r="J351" s="193">
        <f>ROUND(I351*H351,2)</f>
        <v>0</v>
      </c>
      <c r="K351" s="189" t="s">
        <v>152</v>
      </c>
      <c r="L351" s="40"/>
      <c r="M351" s="194" t="s">
        <v>1</v>
      </c>
      <c r="N351" s="195" t="s">
        <v>38</v>
      </c>
      <c r="O351" s="72"/>
      <c r="P351" s="196">
        <f>O351*H351</f>
        <v>0</v>
      </c>
      <c r="Q351" s="196">
        <v>0</v>
      </c>
      <c r="R351" s="196">
        <f>Q351*H351</f>
        <v>0</v>
      </c>
      <c r="S351" s="196">
        <v>0</v>
      </c>
      <c r="T351" s="197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98" t="s">
        <v>199</v>
      </c>
      <c r="AT351" s="198" t="s">
        <v>148</v>
      </c>
      <c r="AU351" s="198" t="s">
        <v>83</v>
      </c>
      <c r="AY351" s="18" t="s">
        <v>146</v>
      </c>
      <c r="BE351" s="199">
        <f>IF(N351="základní",J351,0)</f>
        <v>0</v>
      </c>
      <c r="BF351" s="199">
        <f>IF(N351="snížená",J351,0)</f>
        <v>0</v>
      </c>
      <c r="BG351" s="199">
        <f>IF(N351="zákl. přenesená",J351,0)</f>
        <v>0</v>
      </c>
      <c r="BH351" s="199">
        <f>IF(N351="sníž. přenesená",J351,0)</f>
        <v>0</v>
      </c>
      <c r="BI351" s="199">
        <f>IF(N351="nulová",J351,0)</f>
        <v>0</v>
      </c>
      <c r="BJ351" s="18" t="s">
        <v>81</v>
      </c>
      <c r="BK351" s="199">
        <f>ROUND(I351*H351,2)</f>
        <v>0</v>
      </c>
      <c r="BL351" s="18" t="s">
        <v>199</v>
      </c>
      <c r="BM351" s="198" t="s">
        <v>750</v>
      </c>
    </row>
    <row r="352" spans="1:65" s="2" customFormat="1" ht="19.5">
      <c r="A352" s="35"/>
      <c r="B352" s="36"/>
      <c r="C352" s="37"/>
      <c r="D352" s="200" t="s">
        <v>154</v>
      </c>
      <c r="E352" s="37"/>
      <c r="F352" s="201" t="s">
        <v>1276</v>
      </c>
      <c r="G352" s="37"/>
      <c r="H352" s="37"/>
      <c r="I352" s="202"/>
      <c r="J352" s="37"/>
      <c r="K352" s="37"/>
      <c r="L352" s="40"/>
      <c r="M352" s="203"/>
      <c r="N352" s="204"/>
      <c r="O352" s="72"/>
      <c r="P352" s="72"/>
      <c r="Q352" s="72"/>
      <c r="R352" s="72"/>
      <c r="S352" s="72"/>
      <c r="T352" s="73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154</v>
      </c>
      <c r="AU352" s="18" t="s">
        <v>83</v>
      </c>
    </row>
    <row r="353" spans="1:65" s="2" customFormat="1" ht="11.25">
      <c r="A353" s="35"/>
      <c r="B353" s="36"/>
      <c r="C353" s="37"/>
      <c r="D353" s="205" t="s">
        <v>155</v>
      </c>
      <c r="E353" s="37"/>
      <c r="F353" s="206" t="s">
        <v>1278</v>
      </c>
      <c r="G353" s="37"/>
      <c r="H353" s="37"/>
      <c r="I353" s="202"/>
      <c r="J353" s="37"/>
      <c r="K353" s="37"/>
      <c r="L353" s="40"/>
      <c r="M353" s="203"/>
      <c r="N353" s="204"/>
      <c r="O353" s="72"/>
      <c r="P353" s="72"/>
      <c r="Q353" s="72"/>
      <c r="R353" s="72"/>
      <c r="S353" s="72"/>
      <c r="T353" s="73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8" t="s">
        <v>155</v>
      </c>
      <c r="AU353" s="18" t="s">
        <v>83</v>
      </c>
    </row>
    <row r="354" spans="1:65" s="2" customFormat="1" ht="24.2" customHeight="1">
      <c r="A354" s="35"/>
      <c r="B354" s="36"/>
      <c r="C354" s="239" t="s">
        <v>342</v>
      </c>
      <c r="D354" s="239" t="s">
        <v>161</v>
      </c>
      <c r="E354" s="240" t="s">
        <v>1280</v>
      </c>
      <c r="F354" s="241" t="s">
        <v>1281</v>
      </c>
      <c r="G354" s="242" t="s">
        <v>320</v>
      </c>
      <c r="H354" s="243">
        <v>6.3</v>
      </c>
      <c r="I354" s="244"/>
      <c r="J354" s="245">
        <f>ROUND(I354*H354,2)</f>
        <v>0</v>
      </c>
      <c r="K354" s="241" t="s">
        <v>152</v>
      </c>
      <c r="L354" s="246"/>
      <c r="M354" s="247" t="s">
        <v>1</v>
      </c>
      <c r="N354" s="248" t="s">
        <v>38</v>
      </c>
      <c r="O354" s="72"/>
      <c r="P354" s="196">
        <f>O354*H354</f>
        <v>0</v>
      </c>
      <c r="Q354" s="196">
        <v>0</v>
      </c>
      <c r="R354" s="196">
        <f>Q354*H354</f>
        <v>0</v>
      </c>
      <c r="S354" s="196">
        <v>0</v>
      </c>
      <c r="T354" s="197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98" t="s">
        <v>281</v>
      </c>
      <c r="AT354" s="198" t="s">
        <v>161</v>
      </c>
      <c r="AU354" s="198" t="s">
        <v>83</v>
      </c>
      <c r="AY354" s="18" t="s">
        <v>146</v>
      </c>
      <c r="BE354" s="199">
        <f>IF(N354="základní",J354,0)</f>
        <v>0</v>
      </c>
      <c r="BF354" s="199">
        <f>IF(N354="snížená",J354,0)</f>
        <v>0</v>
      </c>
      <c r="BG354" s="199">
        <f>IF(N354="zákl. přenesená",J354,0)</f>
        <v>0</v>
      </c>
      <c r="BH354" s="199">
        <f>IF(N354="sníž. přenesená",J354,0)</f>
        <v>0</v>
      </c>
      <c r="BI354" s="199">
        <f>IF(N354="nulová",J354,0)</f>
        <v>0</v>
      </c>
      <c r="BJ354" s="18" t="s">
        <v>81</v>
      </c>
      <c r="BK354" s="199">
        <f>ROUND(I354*H354,2)</f>
        <v>0</v>
      </c>
      <c r="BL354" s="18" t="s">
        <v>199</v>
      </c>
      <c r="BM354" s="198" t="s">
        <v>754</v>
      </c>
    </row>
    <row r="355" spans="1:65" s="2" customFormat="1" ht="19.5">
      <c r="A355" s="35"/>
      <c r="B355" s="36"/>
      <c r="C355" s="37"/>
      <c r="D355" s="200" t="s">
        <v>154</v>
      </c>
      <c r="E355" s="37"/>
      <c r="F355" s="201" t="s">
        <v>1281</v>
      </c>
      <c r="G355" s="37"/>
      <c r="H355" s="37"/>
      <c r="I355" s="202"/>
      <c r="J355" s="37"/>
      <c r="K355" s="37"/>
      <c r="L355" s="40"/>
      <c r="M355" s="203"/>
      <c r="N355" s="204"/>
      <c r="O355" s="72"/>
      <c r="P355" s="72"/>
      <c r="Q355" s="72"/>
      <c r="R355" s="72"/>
      <c r="S355" s="72"/>
      <c r="T355" s="73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154</v>
      </c>
      <c r="AU355" s="18" t="s">
        <v>83</v>
      </c>
    </row>
    <row r="356" spans="1:65" s="2" customFormat="1" ht="24.2" customHeight="1">
      <c r="A356" s="35"/>
      <c r="B356" s="36"/>
      <c r="C356" s="187" t="s">
        <v>756</v>
      </c>
      <c r="D356" s="187" t="s">
        <v>148</v>
      </c>
      <c r="E356" s="188" t="s">
        <v>2179</v>
      </c>
      <c r="F356" s="189" t="s">
        <v>2180</v>
      </c>
      <c r="G356" s="190" t="s">
        <v>327</v>
      </c>
      <c r="H356" s="191">
        <v>8</v>
      </c>
      <c r="I356" s="192"/>
      <c r="J356" s="193">
        <f>ROUND(I356*H356,2)</f>
        <v>0</v>
      </c>
      <c r="K356" s="189" t="s">
        <v>152</v>
      </c>
      <c r="L356" s="40"/>
      <c r="M356" s="194" t="s">
        <v>1</v>
      </c>
      <c r="N356" s="195" t="s">
        <v>38</v>
      </c>
      <c r="O356" s="72"/>
      <c r="P356" s="196">
        <f>O356*H356</f>
        <v>0</v>
      </c>
      <c r="Q356" s="196">
        <v>0</v>
      </c>
      <c r="R356" s="196">
        <f>Q356*H356</f>
        <v>0</v>
      </c>
      <c r="S356" s="196">
        <v>0</v>
      </c>
      <c r="T356" s="197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98" t="s">
        <v>199</v>
      </c>
      <c r="AT356" s="198" t="s">
        <v>148</v>
      </c>
      <c r="AU356" s="198" t="s">
        <v>83</v>
      </c>
      <c r="AY356" s="18" t="s">
        <v>146</v>
      </c>
      <c r="BE356" s="199">
        <f>IF(N356="základní",J356,0)</f>
        <v>0</v>
      </c>
      <c r="BF356" s="199">
        <f>IF(N356="snížená",J356,0)</f>
        <v>0</v>
      </c>
      <c r="BG356" s="199">
        <f>IF(N356="zákl. přenesená",J356,0)</f>
        <v>0</v>
      </c>
      <c r="BH356" s="199">
        <f>IF(N356="sníž. přenesená",J356,0)</f>
        <v>0</v>
      </c>
      <c r="BI356" s="199">
        <f>IF(N356="nulová",J356,0)</f>
        <v>0</v>
      </c>
      <c r="BJ356" s="18" t="s">
        <v>81</v>
      </c>
      <c r="BK356" s="199">
        <f>ROUND(I356*H356,2)</f>
        <v>0</v>
      </c>
      <c r="BL356" s="18" t="s">
        <v>199</v>
      </c>
      <c r="BM356" s="198" t="s">
        <v>759</v>
      </c>
    </row>
    <row r="357" spans="1:65" s="2" customFormat="1" ht="19.5">
      <c r="A357" s="35"/>
      <c r="B357" s="36"/>
      <c r="C357" s="37"/>
      <c r="D357" s="200" t="s">
        <v>154</v>
      </c>
      <c r="E357" s="37"/>
      <c r="F357" s="201" t="s">
        <v>2180</v>
      </c>
      <c r="G357" s="37"/>
      <c r="H357" s="37"/>
      <c r="I357" s="202"/>
      <c r="J357" s="37"/>
      <c r="K357" s="37"/>
      <c r="L357" s="40"/>
      <c r="M357" s="203"/>
      <c r="N357" s="204"/>
      <c r="O357" s="72"/>
      <c r="P357" s="72"/>
      <c r="Q357" s="72"/>
      <c r="R357" s="72"/>
      <c r="S357" s="72"/>
      <c r="T357" s="73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154</v>
      </c>
      <c r="AU357" s="18" t="s">
        <v>83</v>
      </c>
    </row>
    <row r="358" spans="1:65" s="2" customFormat="1" ht="11.25">
      <c r="A358" s="35"/>
      <c r="B358" s="36"/>
      <c r="C358" s="37"/>
      <c r="D358" s="205" t="s">
        <v>155</v>
      </c>
      <c r="E358" s="37"/>
      <c r="F358" s="206" t="s">
        <v>2181</v>
      </c>
      <c r="G358" s="37"/>
      <c r="H358" s="37"/>
      <c r="I358" s="202"/>
      <c r="J358" s="37"/>
      <c r="K358" s="37"/>
      <c r="L358" s="40"/>
      <c r="M358" s="203"/>
      <c r="N358" s="204"/>
      <c r="O358" s="72"/>
      <c r="P358" s="72"/>
      <c r="Q358" s="72"/>
      <c r="R358" s="72"/>
      <c r="S358" s="72"/>
      <c r="T358" s="73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155</v>
      </c>
      <c r="AU358" s="18" t="s">
        <v>83</v>
      </c>
    </row>
    <row r="359" spans="1:65" s="2" customFormat="1" ht="24.2" customHeight="1">
      <c r="A359" s="35"/>
      <c r="B359" s="36"/>
      <c r="C359" s="239" t="s">
        <v>345</v>
      </c>
      <c r="D359" s="239" t="s">
        <v>161</v>
      </c>
      <c r="E359" s="240" t="s">
        <v>1915</v>
      </c>
      <c r="F359" s="241" t="s">
        <v>2182</v>
      </c>
      <c r="G359" s="242" t="s">
        <v>327</v>
      </c>
      <c r="H359" s="243">
        <v>8</v>
      </c>
      <c r="I359" s="244"/>
      <c r="J359" s="245">
        <f>ROUND(I359*H359,2)</f>
        <v>0</v>
      </c>
      <c r="K359" s="241" t="s">
        <v>152</v>
      </c>
      <c r="L359" s="246"/>
      <c r="M359" s="247" t="s">
        <v>1</v>
      </c>
      <c r="N359" s="248" t="s">
        <v>38</v>
      </c>
      <c r="O359" s="72"/>
      <c r="P359" s="196">
        <f>O359*H359</f>
        <v>0</v>
      </c>
      <c r="Q359" s="196">
        <v>0</v>
      </c>
      <c r="R359" s="196">
        <f>Q359*H359</f>
        <v>0</v>
      </c>
      <c r="S359" s="196">
        <v>0</v>
      </c>
      <c r="T359" s="197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98" t="s">
        <v>281</v>
      </c>
      <c r="AT359" s="198" t="s">
        <v>161</v>
      </c>
      <c r="AU359" s="198" t="s">
        <v>83</v>
      </c>
      <c r="AY359" s="18" t="s">
        <v>146</v>
      </c>
      <c r="BE359" s="199">
        <f>IF(N359="základní",J359,0)</f>
        <v>0</v>
      </c>
      <c r="BF359" s="199">
        <f>IF(N359="snížená",J359,0)</f>
        <v>0</v>
      </c>
      <c r="BG359" s="199">
        <f>IF(N359="zákl. přenesená",J359,0)</f>
        <v>0</v>
      </c>
      <c r="BH359" s="199">
        <f>IF(N359="sníž. přenesená",J359,0)</f>
        <v>0</v>
      </c>
      <c r="BI359" s="199">
        <f>IF(N359="nulová",J359,0)</f>
        <v>0</v>
      </c>
      <c r="BJ359" s="18" t="s">
        <v>81</v>
      </c>
      <c r="BK359" s="199">
        <f>ROUND(I359*H359,2)</f>
        <v>0</v>
      </c>
      <c r="BL359" s="18" t="s">
        <v>199</v>
      </c>
      <c r="BM359" s="198" t="s">
        <v>763</v>
      </c>
    </row>
    <row r="360" spans="1:65" s="2" customFormat="1" ht="11.25">
      <c r="A360" s="35"/>
      <c r="B360" s="36"/>
      <c r="C360" s="37"/>
      <c r="D360" s="200" t="s">
        <v>154</v>
      </c>
      <c r="E360" s="37"/>
      <c r="F360" s="201" t="s">
        <v>2182</v>
      </c>
      <c r="G360" s="37"/>
      <c r="H360" s="37"/>
      <c r="I360" s="202"/>
      <c r="J360" s="37"/>
      <c r="K360" s="37"/>
      <c r="L360" s="40"/>
      <c r="M360" s="203"/>
      <c r="N360" s="204"/>
      <c r="O360" s="72"/>
      <c r="P360" s="72"/>
      <c r="Q360" s="72"/>
      <c r="R360" s="72"/>
      <c r="S360" s="72"/>
      <c r="T360" s="73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154</v>
      </c>
      <c r="AU360" s="18" t="s">
        <v>83</v>
      </c>
    </row>
    <row r="361" spans="1:65" s="2" customFormat="1" ht="16.5" customHeight="1">
      <c r="A361" s="35"/>
      <c r="B361" s="36"/>
      <c r="C361" s="187" t="s">
        <v>769</v>
      </c>
      <c r="D361" s="187" t="s">
        <v>148</v>
      </c>
      <c r="E361" s="188" t="s">
        <v>1338</v>
      </c>
      <c r="F361" s="189" t="s">
        <v>2183</v>
      </c>
      <c r="G361" s="190" t="s">
        <v>261</v>
      </c>
      <c r="H361" s="191">
        <v>1</v>
      </c>
      <c r="I361" s="192"/>
      <c r="J361" s="193">
        <f>ROUND(I361*H361,2)</f>
        <v>0</v>
      </c>
      <c r="K361" s="189" t="s">
        <v>312</v>
      </c>
      <c r="L361" s="40"/>
      <c r="M361" s="194" t="s">
        <v>1</v>
      </c>
      <c r="N361" s="195" t="s">
        <v>38</v>
      </c>
      <c r="O361" s="72"/>
      <c r="P361" s="196">
        <f>O361*H361</f>
        <v>0</v>
      </c>
      <c r="Q361" s="196">
        <v>0</v>
      </c>
      <c r="R361" s="196">
        <f>Q361*H361</f>
        <v>0</v>
      </c>
      <c r="S361" s="196">
        <v>0</v>
      </c>
      <c r="T361" s="197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98" t="s">
        <v>199</v>
      </c>
      <c r="AT361" s="198" t="s">
        <v>148</v>
      </c>
      <c r="AU361" s="198" t="s">
        <v>83</v>
      </c>
      <c r="AY361" s="18" t="s">
        <v>146</v>
      </c>
      <c r="BE361" s="199">
        <f>IF(N361="základní",J361,0)</f>
        <v>0</v>
      </c>
      <c r="BF361" s="199">
        <f>IF(N361="snížená",J361,0)</f>
        <v>0</v>
      </c>
      <c r="BG361" s="199">
        <f>IF(N361="zákl. přenesená",J361,0)</f>
        <v>0</v>
      </c>
      <c r="BH361" s="199">
        <f>IF(N361="sníž. přenesená",J361,0)</f>
        <v>0</v>
      </c>
      <c r="BI361" s="199">
        <f>IF(N361="nulová",J361,0)</f>
        <v>0</v>
      </c>
      <c r="BJ361" s="18" t="s">
        <v>81</v>
      </c>
      <c r="BK361" s="199">
        <f>ROUND(I361*H361,2)</f>
        <v>0</v>
      </c>
      <c r="BL361" s="18" t="s">
        <v>199</v>
      </c>
      <c r="BM361" s="198" t="s">
        <v>772</v>
      </c>
    </row>
    <row r="362" spans="1:65" s="2" customFormat="1" ht="11.25">
      <c r="A362" s="35"/>
      <c r="B362" s="36"/>
      <c r="C362" s="37"/>
      <c r="D362" s="200" t="s">
        <v>154</v>
      </c>
      <c r="E362" s="37"/>
      <c r="F362" s="201" t="s">
        <v>2183</v>
      </c>
      <c r="G362" s="37"/>
      <c r="H362" s="37"/>
      <c r="I362" s="202"/>
      <c r="J362" s="37"/>
      <c r="K362" s="37"/>
      <c r="L362" s="40"/>
      <c r="M362" s="203"/>
      <c r="N362" s="204"/>
      <c r="O362" s="72"/>
      <c r="P362" s="72"/>
      <c r="Q362" s="72"/>
      <c r="R362" s="72"/>
      <c r="S362" s="72"/>
      <c r="T362" s="73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154</v>
      </c>
      <c r="AU362" s="18" t="s">
        <v>83</v>
      </c>
    </row>
    <row r="363" spans="1:65" s="2" customFormat="1" ht="24.2" customHeight="1">
      <c r="A363" s="35"/>
      <c r="B363" s="36"/>
      <c r="C363" s="187" t="s">
        <v>353</v>
      </c>
      <c r="D363" s="187" t="s">
        <v>148</v>
      </c>
      <c r="E363" s="188" t="s">
        <v>1344</v>
      </c>
      <c r="F363" s="189" t="s">
        <v>1345</v>
      </c>
      <c r="G363" s="190" t="s">
        <v>860</v>
      </c>
      <c r="H363" s="253"/>
      <c r="I363" s="192"/>
      <c r="J363" s="193">
        <f>ROUND(I363*H363,2)</f>
        <v>0</v>
      </c>
      <c r="K363" s="189" t="s">
        <v>152</v>
      </c>
      <c r="L363" s="40"/>
      <c r="M363" s="194" t="s">
        <v>1</v>
      </c>
      <c r="N363" s="195" t="s">
        <v>38</v>
      </c>
      <c r="O363" s="72"/>
      <c r="P363" s="196">
        <f>O363*H363</f>
        <v>0</v>
      </c>
      <c r="Q363" s="196">
        <v>0</v>
      </c>
      <c r="R363" s="196">
        <f>Q363*H363</f>
        <v>0</v>
      </c>
      <c r="S363" s="196">
        <v>0</v>
      </c>
      <c r="T363" s="197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98" t="s">
        <v>199</v>
      </c>
      <c r="AT363" s="198" t="s">
        <v>148</v>
      </c>
      <c r="AU363" s="198" t="s">
        <v>83</v>
      </c>
      <c r="AY363" s="18" t="s">
        <v>146</v>
      </c>
      <c r="BE363" s="199">
        <f>IF(N363="základní",J363,0)</f>
        <v>0</v>
      </c>
      <c r="BF363" s="199">
        <f>IF(N363="snížená",J363,0)</f>
        <v>0</v>
      </c>
      <c r="BG363" s="199">
        <f>IF(N363="zákl. přenesená",J363,0)</f>
        <v>0</v>
      </c>
      <c r="BH363" s="199">
        <f>IF(N363="sníž. přenesená",J363,0)</f>
        <v>0</v>
      </c>
      <c r="BI363" s="199">
        <f>IF(N363="nulová",J363,0)</f>
        <v>0</v>
      </c>
      <c r="BJ363" s="18" t="s">
        <v>81</v>
      </c>
      <c r="BK363" s="199">
        <f>ROUND(I363*H363,2)</f>
        <v>0</v>
      </c>
      <c r="BL363" s="18" t="s">
        <v>199</v>
      </c>
      <c r="BM363" s="198" t="s">
        <v>776</v>
      </c>
    </row>
    <row r="364" spans="1:65" s="2" customFormat="1" ht="11.25">
      <c r="A364" s="35"/>
      <c r="B364" s="36"/>
      <c r="C364" s="37"/>
      <c r="D364" s="200" t="s">
        <v>154</v>
      </c>
      <c r="E364" s="37"/>
      <c r="F364" s="201" t="s">
        <v>1345</v>
      </c>
      <c r="G364" s="37"/>
      <c r="H364" s="37"/>
      <c r="I364" s="202"/>
      <c r="J364" s="37"/>
      <c r="K364" s="37"/>
      <c r="L364" s="40"/>
      <c r="M364" s="203"/>
      <c r="N364" s="204"/>
      <c r="O364" s="72"/>
      <c r="P364" s="72"/>
      <c r="Q364" s="72"/>
      <c r="R364" s="72"/>
      <c r="S364" s="72"/>
      <c r="T364" s="73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154</v>
      </c>
      <c r="AU364" s="18" t="s">
        <v>83</v>
      </c>
    </row>
    <row r="365" spans="1:65" s="2" customFormat="1" ht="11.25">
      <c r="A365" s="35"/>
      <c r="B365" s="36"/>
      <c r="C365" s="37"/>
      <c r="D365" s="205" t="s">
        <v>155</v>
      </c>
      <c r="E365" s="37"/>
      <c r="F365" s="206" t="s">
        <v>1347</v>
      </c>
      <c r="G365" s="37"/>
      <c r="H365" s="37"/>
      <c r="I365" s="202"/>
      <c r="J365" s="37"/>
      <c r="K365" s="37"/>
      <c r="L365" s="40"/>
      <c r="M365" s="203"/>
      <c r="N365" s="204"/>
      <c r="O365" s="72"/>
      <c r="P365" s="72"/>
      <c r="Q365" s="72"/>
      <c r="R365" s="72"/>
      <c r="S365" s="72"/>
      <c r="T365" s="73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8" t="s">
        <v>155</v>
      </c>
      <c r="AU365" s="18" t="s">
        <v>83</v>
      </c>
    </row>
    <row r="366" spans="1:65" s="12" customFormat="1" ht="22.9" customHeight="1">
      <c r="B366" s="171"/>
      <c r="C366" s="172"/>
      <c r="D366" s="173" t="s">
        <v>72</v>
      </c>
      <c r="E366" s="185" t="s">
        <v>1348</v>
      </c>
      <c r="F366" s="185" t="s">
        <v>1349</v>
      </c>
      <c r="G366" s="172"/>
      <c r="H366" s="172"/>
      <c r="I366" s="175"/>
      <c r="J366" s="186">
        <f>BK366</f>
        <v>0</v>
      </c>
      <c r="K366" s="172"/>
      <c r="L366" s="177"/>
      <c r="M366" s="178"/>
      <c r="N366" s="179"/>
      <c r="O366" s="179"/>
      <c r="P366" s="180">
        <f>SUM(P367:P374)</f>
        <v>0</v>
      </c>
      <c r="Q366" s="179"/>
      <c r="R366" s="180">
        <f>SUM(R367:R374)</f>
        <v>0</v>
      </c>
      <c r="S366" s="179"/>
      <c r="T366" s="181">
        <f>SUM(T367:T374)</f>
        <v>0</v>
      </c>
      <c r="AR366" s="182" t="s">
        <v>83</v>
      </c>
      <c r="AT366" s="183" t="s">
        <v>72</v>
      </c>
      <c r="AU366" s="183" t="s">
        <v>81</v>
      </c>
      <c r="AY366" s="182" t="s">
        <v>146</v>
      </c>
      <c r="BK366" s="184">
        <f>SUM(BK367:BK374)</f>
        <v>0</v>
      </c>
    </row>
    <row r="367" spans="1:65" s="2" customFormat="1" ht="24.2" customHeight="1">
      <c r="A367" s="35"/>
      <c r="B367" s="36"/>
      <c r="C367" s="187" t="s">
        <v>780</v>
      </c>
      <c r="D367" s="187" t="s">
        <v>148</v>
      </c>
      <c r="E367" s="188" t="s">
        <v>2184</v>
      </c>
      <c r="F367" s="189" t="s">
        <v>2185</v>
      </c>
      <c r="G367" s="190" t="s">
        <v>327</v>
      </c>
      <c r="H367" s="191">
        <v>2</v>
      </c>
      <c r="I367" s="192"/>
      <c r="J367" s="193">
        <f>ROUND(I367*H367,2)</f>
        <v>0</v>
      </c>
      <c r="K367" s="189" t="s">
        <v>152</v>
      </c>
      <c r="L367" s="40"/>
      <c r="M367" s="194" t="s">
        <v>1</v>
      </c>
      <c r="N367" s="195" t="s">
        <v>38</v>
      </c>
      <c r="O367" s="72"/>
      <c r="P367" s="196">
        <f>O367*H367</f>
        <v>0</v>
      </c>
      <c r="Q367" s="196">
        <v>0</v>
      </c>
      <c r="R367" s="196">
        <f>Q367*H367</f>
        <v>0</v>
      </c>
      <c r="S367" s="196">
        <v>0</v>
      </c>
      <c r="T367" s="197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98" t="s">
        <v>199</v>
      </c>
      <c r="AT367" s="198" t="s">
        <v>148</v>
      </c>
      <c r="AU367" s="198" t="s">
        <v>83</v>
      </c>
      <c r="AY367" s="18" t="s">
        <v>146</v>
      </c>
      <c r="BE367" s="199">
        <f>IF(N367="základní",J367,0)</f>
        <v>0</v>
      </c>
      <c r="BF367" s="199">
        <f>IF(N367="snížená",J367,0)</f>
        <v>0</v>
      </c>
      <c r="BG367" s="199">
        <f>IF(N367="zákl. přenesená",J367,0)</f>
        <v>0</v>
      </c>
      <c r="BH367" s="199">
        <f>IF(N367="sníž. přenesená",J367,0)</f>
        <v>0</v>
      </c>
      <c r="BI367" s="199">
        <f>IF(N367="nulová",J367,0)</f>
        <v>0</v>
      </c>
      <c r="BJ367" s="18" t="s">
        <v>81</v>
      </c>
      <c r="BK367" s="199">
        <f>ROUND(I367*H367,2)</f>
        <v>0</v>
      </c>
      <c r="BL367" s="18" t="s">
        <v>199</v>
      </c>
      <c r="BM367" s="198" t="s">
        <v>783</v>
      </c>
    </row>
    <row r="368" spans="1:65" s="2" customFormat="1" ht="19.5">
      <c r="A368" s="35"/>
      <c r="B368" s="36"/>
      <c r="C368" s="37"/>
      <c r="D368" s="200" t="s">
        <v>154</v>
      </c>
      <c r="E368" s="37"/>
      <c r="F368" s="201" t="s">
        <v>2185</v>
      </c>
      <c r="G368" s="37"/>
      <c r="H368" s="37"/>
      <c r="I368" s="202"/>
      <c r="J368" s="37"/>
      <c r="K368" s="37"/>
      <c r="L368" s="40"/>
      <c r="M368" s="203"/>
      <c r="N368" s="204"/>
      <c r="O368" s="72"/>
      <c r="P368" s="72"/>
      <c r="Q368" s="72"/>
      <c r="R368" s="72"/>
      <c r="S368" s="72"/>
      <c r="T368" s="73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154</v>
      </c>
      <c r="AU368" s="18" t="s">
        <v>83</v>
      </c>
    </row>
    <row r="369" spans="1:65" s="2" customFormat="1" ht="11.25">
      <c r="A369" s="35"/>
      <c r="B369" s="36"/>
      <c r="C369" s="37"/>
      <c r="D369" s="205" t="s">
        <v>155</v>
      </c>
      <c r="E369" s="37"/>
      <c r="F369" s="206" t="s">
        <v>2186</v>
      </c>
      <c r="G369" s="37"/>
      <c r="H369" s="37"/>
      <c r="I369" s="202"/>
      <c r="J369" s="37"/>
      <c r="K369" s="37"/>
      <c r="L369" s="40"/>
      <c r="M369" s="203"/>
      <c r="N369" s="204"/>
      <c r="O369" s="72"/>
      <c r="P369" s="72"/>
      <c r="Q369" s="72"/>
      <c r="R369" s="72"/>
      <c r="S369" s="72"/>
      <c r="T369" s="73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155</v>
      </c>
      <c r="AU369" s="18" t="s">
        <v>83</v>
      </c>
    </row>
    <row r="370" spans="1:65" s="2" customFormat="1" ht="24.2" customHeight="1">
      <c r="A370" s="35"/>
      <c r="B370" s="36"/>
      <c r="C370" s="239" t="s">
        <v>358</v>
      </c>
      <c r="D370" s="239" t="s">
        <v>161</v>
      </c>
      <c r="E370" s="240" t="s">
        <v>2187</v>
      </c>
      <c r="F370" s="241" t="s">
        <v>2188</v>
      </c>
      <c r="G370" s="242" t="s">
        <v>261</v>
      </c>
      <c r="H370" s="243">
        <v>2</v>
      </c>
      <c r="I370" s="244"/>
      <c r="J370" s="245">
        <f>ROUND(I370*H370,2)</f>
        <v>0</v>
      </c>
      <c r="K370" s="241" t="s">
        <v>312</v>
      </c>
      <c r="L370" s="246"/>
      <c r="M370" s="247" t="s">
        <v>1</v>
      </c>
      <c r="N370" s="248" t="s">
        <v>38</v>
      </c>
      <c r="O370" s="72"/>
      <c r="P370" s="196">
        <f>O370*H370</f>
        <v>0</v>
      </c>
      <c r="Q370" s="196">
        <v>0</v>
      </c>
      <c r="R370" s="196">
        <f>Q370*H370</f>
        <v>0</v>
      </c>
      <c r="S370" s="196">
        <v>0</v>
      </c>
      <c r="T370" s="197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98" t="s">
        <v>281</v>
      </c>
      <c r="AT370" s="198" t="s">
        <v>161</v>
      </c>
      <c r="AU370" s="198" t="s">
        <v>83</v>
      </c>
      <c r="AY370" s="18" t="s">
        <v>146</v>
      </c>
      <c r="BE370" s="199">
        <f>IF(N370="základní",J370,0)</f>
        <v>0</v>
      </c>
      <c r="BF370" s="199">
        <f>IF(N370="snížená",J370,0)</f>
        <v>0</v>
      </c>
      <c r="BG370" s="199">
        <f>IF(N370="zákl. přenesená",J370,0)</f>
        <v>0</v>
      </c>
      <c r="BH370" s="199">
        <f>IF(N370="sníž. přenesená",J370,0)</f>
        <v>0</v>
      </c>
      <c r="BI370" s="199">
        <f>IF(N370="nulová",J370,0)</f>
        <v>0</v>
      </c>
      <c r="BJ370" s="18" t="s">
        <v>81</v>
      </c>
      <c r="BK370" s="199">
        <f>ROUND(I370*H370,2)</f>
        <v>0</v>
      </c>
      <c r="BL370" s="18" t="s">
        <v>199</v>
      </c>
      <c r="BM370" s="198" t="s">
        <v>789</v>
      </c>
    </row>
    <row r="371" spans="1:65" s="2" customFormat="1" ht="19.5">
      <c r="A371" s="35"/>
      <c r="B371" s="36"/>
      <c r="C371" s="37"/>
      <c r="D371" s="200" t="s">
        <v>154</v>
      </c>
      <c r="E371" s="37"/>
      <c r="F371" s="201" t="s">
        <v>2188</v>
      </c>
      <c r="G371" s="37"/>
      <c r="H371" s="37"/>
      <c r="I371" s="202"/>
      <c r="J371" s="37"/>
      <c r="K371" s="37"/>
      <c r="L371" s="40"/>
      <c r="M371" s="203"/>
      <c r="N371" s="204"/>
      <c r="O371" s="72"/>
      <c r="P371" s="72"/>
      <c r="Q371" s="72"/>
      <c r="R371" s="72"/>
      <c r="S371" s="72"/>
      <c r="T371" s="73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154</v>
      </c>
      <c r="AU371" s="18" t="s">
        <v>83</v>
      </c>
    </row>
    <row r="372" spans="1:65" s="2" customFormat="1" ht="24.2" customHeight="1">
      <c r="A372" s="35"/>
      <c r="B372" s="36"/>
      <c r="C372" s="187" t="s">
        <v>793</v>
      </c>
      <c r="D372" s="187" t="s">
        <v>148</v>
      </c>
      <c r="E372" s="188" t="s">
        <v>2189</v>
      </c>
      <c r="F372" s="189" t="s">
        <v>2190</v>
      </c>
      <c r="G372" s="190" t="s">
        <v>860</v>
      </c>
      <c r="H372" s="253"/>
      <c r="I372" s="192"/>
      <c r="J372" s="193">
        <f>ROUND(I372*H372,2)</f>
        <v>0</v>
      </c>
      <c r="K372" s="189" t="s">
        <v>152</v>
      </c>
      <c r="L372" s="40"/>
      <c r="M372" s="194" t="s">
        <v>1</v>
      </c>
      <c r="N372" s="195" t="s">
        <v>38</v>
      </c>
      <c r="O372" s="72"/>
      <c r="P372" s="196">
        <f>O372*H372</f>
        <v>0</v>
      </c>
      <c r="Q372" s="196">
        <v>0</v>
      </c>
      <c r="R372" s="196">
        <f>Q372*H372</f>
        <v>0</v>
      </c>
      <c r="S372" s="196">
        <v>0</v>
      </c>
      <c r="T372" s="197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98" t="s">
        <v>199</v>
      </c>
      <c r="AT372" s="198" t="s">
        <v>148</v>
      </c>
      <c r="AU372" s="198" t="s">
        <v>83</v>
      </c>
      <c r="AY372" s="18" t="s">
        <v>146</v>
      </c>
      <c r="BE372" s="199">
        <f>IF(N372="základní",J372,0)</f>
        <v>0</v>
      </c>
      <c r="BF372" s="199">
        <f>IF(N372="snížená",J372,0)</f>
        <v>0</v>
      </c>
      <c r="BG372" s="199">
        <f>IF(N372="zákl. přenesená",J372,0)</f>
        <v>0</v>
      </c>
      <c r="BH372" s="199">
        <f>IF(N372="sníž. přenesená",J372,0)</f>
        <v>0</v>
      </c>
      <c r="BI372" s="199">
        <f>IF(N372="nulová",J372,0)</f>
        <v>0</v>
      </c>
      <c r="BJ372" s="18" t="s">
        <v>81</v>
      </c>
      <c r="BK372" s="199">
        <f>ROUND(I372*H372,2)</f>
        <v>0</v>
      </c>
      <c r="BL372" s="18" t="s">
        <v>199</v>
      </c>
      <c r="BM372" s="198" t="s">
        <v>796</v>
      </c>
    </row>
    <row r="373" spans="1:65" s="2" customFormat="1" ht="11.25">
      <c r="A373" s="35"/>
      <c r="B373" s="36"/>
      <c r="C373" s="37"/>
      <c r="D373" s="200" t="s">
        <v>154</v>
      </c>
      <c r="E373" s="37"/>
      <c r="F373" s="201" t="s">
        <v>2190</v>
      </c>
      <c r="G373" s="37"/>
      <c r="H373" s="37"/>
      <c r="I373" s="202"/>
      <c r="J373" s="37"/>
      <c r="K373" s="37"/>
      <c r="L373" s="40"/>
      <c r="M373" s="203"/>
      <c r="N373" s="204"/>
      <c r="O373" s="72"/>
      <c r="P373" s="72"/>
      <c r="Q373" s="72"/>
      <c r="R373" s="72"/>
      <c r="S373" s="72"/>
      <c r="T373" s="73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154</v>
      </c>
      <c r="AU373" s="18" t="s">
        <v>83</v>
      </c>
    </row>
    <row r="374" spans="1:65" s="2" customFormat="1" ht="11.25">
      <c r="A374" s="35"/>
      <c r="B374" s="36"/>
      <c r="C374" s="37"/>
      <c r="D374" s="205" t="s">
        <v>155</v>
      </c>
      <c r="E374" s="37"/>
      <c r="F374" s="206" t="s">
        <v>2191</v>
      </c>
      <c r="G374" s="37"/>
      <c r="H374" s="37"/>
      <c r="I374" s="202"/>
      <c r="J374" s="37"/>
      <c r="K374" s="37"/>
      <c r="L374" s="40"/>
      <c r="M374" s="203"/>
      <c r="N374" s="204"/>
      <c r="O374" s="72"/>
      <c r="P374" s="72"/>
      <c r="Q374" s="72"/>
      <c r="R374" s="72"/>
      <c r="S374" s="72"/>
      <c r="T374" s="73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8" t="s">
        <v>155</v>
      </c>
      <c r="AU374" s="18" t="s">
        <v>83</v>
      </c>
    </row>
    <row r="375" spans="1:65" s="12" customFormat="1" ht="22.9" customHeight="1">
      <c r="B375" s="171"/>
      <c r="C375" s="172"/>
      <c r="D375" s="173" t="s">
        <v>72</v>
      </c>
      <c r="E375" s="185" t="s">
        <v>367</v>
      </c>
      <c r="F375" s="185" t="s">
        <v>368</v>
      </c>
      <c r="G375" s="172"/>
      <c r="H375" s="172"/>
      <c r="I375" s="175"/>
      <c r="J375" s="186">
        <f>BK375</f>
        <v>0</v>
      </c>
      <c r="K375" s="172"/>
      <c r="L375" s="177"/>
      <c r="M375" s="178"/>
      <c r="N375" s="179"/>
      <c r="O375" s="179"/>
      <c r="P375" s="180">
        <f>SUM(P376:P406)</f>
        <v>0</v>
      </c>
      <c r="Q375" s="179"/>
      <c r="R375" s="180">
        <f>SUM(R376:R406)</f>
        <v>0</v>
      </c>
      <c r="S375" s="179"/>
      <c r="T375" s="181">
        <f>SUM(T376:T406)</f>
        <v>0</v>
      </c>
      <c r="AR375" s="182" t="s">
        <v>83</v>
      </c>
      <c r="AT375" s="183" t="s">
        <v>72</v>
      </c>
      <c r="AU375" s="183" t="s">
        <v>81</v>
      </c>
      <c r="AY375" s="182" t="s">
        <v>146</v>
      </c>
      <c r="BK375" s="184">
        <f>SUM(BK376:BK406)</f>
        <v>0</v>
      </c>
    </row>
    <row r="376" spans="1:65" s="2" customFormat="1" ht="16.5" customHeight="1">
      <c r="A376" s="35"/>
      <c r="B376" s="36"/>
      <c r="C376" s="187" t="s">
        <v>363</v>
      </c>
      <c r="D376" s="187" t="s">
        <v>148</v>
      </c>
      <c r="E376" s="188" t="s">
        <v>2192</v>
      </c>
      <c r="F376" s="189" t="s">
        <v>2193</v>
      </c>
      <c r="G376" s="190" t="s">
        <v>320</v>
      </c>
      <c r="H376" s="191">
        <v>33.6</v>
      </c>
      <c r="I376" s="192"/>
      <c r="J376" s="193">
        <f>ROUND(I376*H376,2)</f>
        <v>0</v>
      </c>
      <c r="K376" s="189" t="s">
        <v>152</v>
      </c>
      <c r="L376" s="40"/>
      <c r="M376" s="194" t="s">
        <v>1</v>
      </c>
      <c r="N376" s="195" t="s">
        <v>38</v>
      </c>
      <c r="O376" s="72"/>
      <c r="P376" s="196">
        <f>O376*H376</f>
        <v>0</v>
      </c>
      <c r="Q376" s="196">
        <v>0</v>
      </c>
      <c r="R376" s="196">
        <f>Q376*H376</f>
        <v>0</v>
      </c>
      <c r="S376" s="196">
        <v>0</v>
      </c>
      <c r="T376" s="197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198" t="s">
        <v>199</v>
      </c>
      <c r="AT376" s="198" t="s">
        <v>148</v>
      </c>
      <c r="AU376" s="198" t="s">
        <v>83</v>
      </c>
      <c r="AY376" s="18" t="s">
        <v>146</v>
      </c>
      <c r="BE376" s="199">
        <f>IF(N376="základní",J376,0)</f>
        <v>0</v>
      </c>
      <c r="BF376" s="199">
        <f>IF(N376="snížená",J376,0)</f>
        <v>0</v>
      </c>
      <c r="BG376" s="199">
        <f>IF(N376="zákl. přenesená",J376,0)</f>
        <v>0</v>
      </c>
      <c r="BH376" s="199">
        <f>IF(N376="sníž. přenesená",J376,0)</f>
        <v>0</v>
      </c>
      <c r="BI376" s="199">
        <f>IF(N376="nulová",J376,0)</f>
        <v>0</v>
      </c>
      <c r="BJ376" s="18" t="s">
        <v>81</v>
      </c>
      <c r="BK376" s="199">
        <f>ROUND(I376*H376,2)</f>
        <v>0</v>
      </c>
      <c r="BL376" s="18" t="s">
        <v>199</v>
      </c>
      <c r="BM376" s="198" t="s">
        <v>800</v>
      </c>
    </row>
    <row r="377" spans="1:65" s="2" customFormat="1" ht="11.25">
      <c r="A377" s="35"/>
      <c r="B377" s="36"/>
      <c r="C377" s="37"/>
      <c r="D377" s="200" t="s">
        <v>154</v>
      </c>
      <c r="E377" s="37"/>
      <c r="F377" s="201" t="s">
        <v>2193</v>
      </c>
      <c r="G377" s="37"/>
      <c r="H377" s="37"/>
      <c r="I377" s="202"/>
      <c r="J377" s="37"/>
      <c r="K377" s="37"/>
      <c r="L377" s="40"/>
      <c r="M377" s="203"/>
      <c r="N377" s="204"/>
      <c r="O377" s="72"/>
      <c r="P377" s="72"/>
      <c r="Q377" s="72"/>
      <c r="R377" s="72"/>
      <c r="S377" s="72"/>
      <c r="T377" s="73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154</v>
      </c>
      <c r="AU377" s="18" t="s">
        <v>83</v>
      </c>
    </row>
    <row r="378" spans="1:65" s="2" customFormat="1" ht="11.25">
      <c r="A378" s="35"/>
      <c r="B378" s="36"/>
      <c r="C378" s="37"/>
      <c r="D378" s="205" t="s">
        <v>155</v>
      </c>
      <c r="E378" s="37"/>
      <c r="F378" s="206" t="s">
        <v>2194</v>
      </c>
      <c r="G378" s="37"/>
      <c r="H378" s="37"/>
      <c r="I378" s="202"/>
      <c r="J378" s="37"/>
      <c r="K378" s="37"/>
      <c r="L378" s="40"/>
      <c r="M378" s="203"/>
      <c r="N378" s="204"/>
      <c r="O378" s="72"/>
      <c r="P378" s="72"/>
      <c r="Q378" s="72"/>
      <c r="R378" s="72"/>
      <c r="S378" s="72"/>
      <c r="T378" s="73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155</v>
      </c>
      <c r="AU378" s="18" t="s">
        <v>83</v>
      </c>
    </row>
    <row r="379" spans="1:65" s="14" customFormat="1" ht="11.25">
      <c r="B379" s="217"/>
      <c r="C379" s="218"/>
      <c r="D379" s="200" t="s">
        <v>157</v>
      </c>
      <c r="E379" s="219" t="s">
        <v>1</v>
      </c>
      <c r="F379" s="220" t="s">
        <v>2195</v>
      </c>
      <c r="G379" s="218"/>
      <c r="H379" s="221">
        <v>33.6</v>
      </c>
      <c r="I379" s="222"/>
      <c r="J379" s="218"/>
      <c r="K379" s="218"/>
      <c r="L379" s="223"/>
      <c r="M379" s="224"/>
      <c r="N379" s="225"/>
      <c r="O379" s="225"/>
      <c r="P379" s="225"/>
      <c r="Q379" s="225"/>
      <c r="R379" s="225"/>
      <c r="S379" s="225"/>
      <c r="T379" s="226"/>
      <c r="AT379" s="227" t="s">
        <v>157</v>
      </c>
      <c r="AU379" s="227" t="s">
        <v>83</v>
      </c>
      <c r="AV379" s="14" t="s">
        <v>83</v>
      </c>
      <c r="AW379" s="14" t="s">
        <v>30</v>
      </c>
      <c r="AX379" s="14" t="s">
        <v>73</v>
      </c>
      <c r="AY379" s="227" t="s">
        <v>146</v>
      </c>
    </row>
    <row r="380" spans="1:65" s="15" customFormat="1" ht="11.25">
      <c r="B380" s="228"/>
      <c r="C380" s="229"/>
      <c r="D380" s="200" t="s">
        <v>157</v>
      </c>
      <c r="E380" s="230" t="s">
        <v>1</v>
      </c>
      <c r="F380" s="231" t="s">
        <v>160</v>
      </c>
      <c r="G380" s="229"/>
      <c r="H380" s="232">
        <v>33.6</v>
      </c>
      <c r="I380" s="233"/>
      <c r="J380" s="229"/>
      <c r="K380" s="229"/>
      <c r="L380" s="234"/>
      <c r="M380" s="235"/>
      <c r="N380" s="236"/>
      <c r="O380" s="236"/>
      <c r="P380" s="236"/>
      <c r="Q380" s="236"/>
      <c r="R380" s="236"/>
      <c r="S380" s="236"/>
      <c r="T380" s="237"/>
      <c r="AT380" s="238" t="s">
        <v>157</v>
      </c>
      <c r="AU380" s="238" t="s">
        <v>83</v>
      </c>
      <c r="AV380" s="15" t="s">
        <v>153</v>
      </c>
      <c r="AW380" s="15" t="s">
        <v>30</v>
      </c>
      <c r="AX380" s="15" t="s">
        <v>81</v>
      </c>
      <c r="AY380" s="238" t="s">
        <v>146</v>
      </c>
    </row>
    <row r="381" spans="1:65" s="2" customFormat="1" ht="16.5" customHeight="1">
      <c r="A381" s="35"/>
      <c r="B381" s="36"/>
      <c r="C381" s="187" t="s">
        <v>802</v>
      </c>
      <c r="D381" s="187" t="s">
        <v>148</v>
      </c>
      <c r="E381" s="188" t="s">
        <v>1976</v>
      </c>
      <c r="F381" s="189" t="s">
        <v>1977</v>
      </c>
      <c r="G381" s="190" t="s">
        <v>320</v>
      </c>
      <c r="H381" s="191">
        <v>44</v>
      </c>
      <c r="I381" s="192"/>
      <c r="J381" s="193">
        <f>ROUND(I381*H381,2)</f>
        <v>0</v>
      </c>
      <c r="K381" s="189" t="s">
        <v>152</v>
      </c>
      <c r="L381" s="40"/>
      <c r="M381" s="194" t="s">
        <v>1</v>
      </c>
      <c r="N381" s="195" t="s">
        <v>38</v>
      </c>
      <c r="O381" s="72"/>
      <c r="P381" s="196">
        <f>O381*H381</f>
        <v>0</v>
      </c>
      <c r="Q381" s="196">
        <v>0</v>
      </c>
      <c r="R381" s="196">
        <f>Q381*H381</f>
        <v>0</v>
      </c>
      <c r="S381" s="196">
        <v>0</v>
      </c>
      <c r="T381" s="197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98" t="s">
        <v>199</v>
      </c>
      <c r="AT381" s="198" t="s">
        <v>148</v>
      </c>
      <c r="AU381" s="198" t="s">
        <v>83</v>
      </c>
      <c r="AY381" s="18" t="s">
        <v>146</v>
      </c>
      <c r="BE381" s="199">
        <f>IF(N381="základní",J381,0)</f>
        <v>0</v>
      </c>
      <c r="BF381" s="199">
        <f>IF(N381="snížená",J381,0)</f>
        <v>0</v>
      </c>
      <c r="BG381" s="199">
        <f>IF(N381="zákl. přenesená",J381,0)</f>
        <v>0</v>
      </c>
      <c r="BH381" s="199">
        <f>IF(N381="sníž. přenesená",J381,0)</f>
        <v>0</v>
      </c>
      <c r="BI381" s="199">
        <f>IF(N381="nulová",J381,0)</f>
        <v>0</v>
      </c>
      <c r="BJ381" s="18" t="s">
        <v>81</v>
      </c>
      <c r="BK381" s="199">
        <f>ROUND(I381*H381,2)</f>
        <v>0</v>
      </c>
      <c r="BL381" s="18" t="s">
        <v>199</v>
      </c>
      <c r="BM381" s="198" t="s">
        <v>805</v>
      </c>
    </row>
    <row r="382" spans="1:65" s="2" customFormat="1" ht="11.25">
      <c r="A382" s="35"/>
      <c r="B382" s="36"/>
      <c r="C382" s="37"/>
      <c r="D382" s="200" t="s">
        <v>154</v>
      </c>
      <c r="E382" s="37"/>
      <c r="F382" s="201" t="s">
        <v>1977</v>
      </c>
      <c r="G382" s="37"/>
      <c r="H382" s="37"/>
      <c r="I382" s="202"/>
      <c r="J382" s="37"/>
      <c r="K382" s="37"/>
      <c r="L382" s="40"/>
      <c r="M382" s="203"/>
      <c r="N382" s="204"/>
      <c r="O382" s="72"/>
      <c r="P382" s="72"/>
      <c r="Q382" s="72"/>
      <c r="R382" s="72"/>
      <c r="S382" s="72"/>
      <c r="T382" s="73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154</v>
      </c>
      <c r="AU382" s="18" t="s">
        <v>83</v>
      </c>
    </row>
    <row r="383" spans="1:65" s="2" customFormat="1" ht="11.25">
      <c r="A383" s="35"/>
      <c r="B383" s="36"/>
      <c r="C383" s="37"/>
      <c r="D383" s="205" t="s">
        <v>155</v>
      </c>
      <c r="E383" s="37"/>
      <c r="F383" s="206" t="s">
        <v>1978</v>
      </c>
      <c r="G383" s="37"/>
      <c r="H383" s="37"/>
      <c r="I383" s="202"/>
      <c r="J383" s="37"/>
      <c r="K383" s="37"/>
      <c r="L383" s="40"/>
      <c r="M383" s="203"/>
      <c r="N383" s="204"/>
      <c r="O383" s="72"/>
      <c r="P383" s="72"/>
      <c r="Q383" s="72"/>
      <c r="R383" s="72"/>
      <c r="S383" s="72"/>
      <c r="T383" s="73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8" t="s">
        <v>155</v>
      </c>
      <c r="AU383" s="18" t="s">
        <v>83</v>
      </c>
    </row>
    <row r="384" spans="1:65" s="13" customFormat="1" ht="11.25">
      <c r="B384" s="207"/>
      <c r="C384" s="208"/>
      <c r="D384" s="200" t="s">
        <v>157</v>
      </c>
      <c r="E384" s="209" t="s">
        <v>1</v>
      </c>
      <c r="F384" s="210" t="s">
        <v>2196</v>
      </c>
      <c r="G384" s="208"/>
      <c r="H384" s="209" t="s">
        <v>1</v>
      </c>
      <c r="I384" s="211"/>
      <c r="J384" s="208"/>
      <c r="K384" s="208"/>
      <c r="L384" s="212"/>
      <c r="M384" s="213"/>
      <c r="N384" s="214"/>
      <c r="O384" s="214"/>
      <c r="P384" s="214"/>
      <c r="Q384" s="214"/>
      <c r="R384" s="214"/>
      <c r="S384" s="214"/>
      <c r="T384" s="215"/>
      <c r="AT384" s="216" t="s">
        <v>157</v>
      </c>
      <c r="AU384" s="216" t="s">
        <v>83</v>
      </c>
      <c r="AV384" s="13" t="s">
        <v>81</v>
      </c>
      <c r="AW384" s="13" t="s">
        <v>30</v>
      </c>
      <c r="AX384" s="13" t="s">
        <v>73</v>
      </c>
      <c r="AY384" s="216" t="s">
        <v>146</v>
      </c>
    </row>
    <row r="385" spans="1:65" s="14" customFormat="1" ht="11.25">
      <c r="B385" s="217"/>
      <c r="C385" s="218"/>
      <c r="D385" s="200" t="s">
        <v>157</v>
      </c>
      <c r="E385" s="219" t="s">
        <v>1</v>
      </c>
      <c r="F385" s="220" t="s">
        <v>2197</v>
      </c>
      <c r="G385" s="218"/>
      <c r="H385" s="221">
        <v>44</v>
      </c>
      <c r="I385" s="222"/>
      <c r="J385" s="218"/>
      <c r="K385" s="218"/>
      <c r="L385" s="223"/>
      <c r="M385" s="224"/>
      <c r="N385" s="225"/>
      <c r="O385" s="225"/>
      <c r="P385" s="225"/>
      <c r="Q385" s="225"/>
      <c r="R385" s="225"/>
      <c r="S385" s="225"/>
      <c r="T385" s="226"/>
      <c r="AT385" s="227" t="s">
        <v>157</v>
      </c>
      <c r="AU385" s="227" t="s">
        <v>83</v>
      </c>
      <c r="AV385" s="14" t="s">
        <v>83</v>
      </c>
      <c r="AW385" s="14" t="s">
        <v>30</v>
      </c>
      <c r="AX385" s="14" t="s">
        <v>73</v>
      </c>
      <c r="AY385" s="227" t="s">
        <v>146</v>
      </c>
    </row>
    <row r="386" spans="1:65" s="15" customFormat="1" ht="11.25">
      <c r="B386" s="228"/>
      <c r="C386" s="229"/>
      <c r="D386" s="200" t="s">
        <v>157</v>
      </c>
      <c r="E386" s="230" t="s">
        <v>1</v>
      </c>
      <c r="F386" s="231" t="s">
        <v>160</v>
      </c>
      <c r="G386" s="229"/>
      <c r="H386" s="232">
        <v>44</v>
      </c>
      <c r="I386" s="233"/>
      <c r="J386" s="229"/>
      <c r="K386" s="229"/>
      <c r="L386" s="234"/>
      <c r="M386" s="235"/>
      <c r="N386" s="236"/>
      <c r="O386" s="236"/>
      <c r="P386" s="236"/>
      <c r="Q386" s="236"/>
      <c r="R386" s="236"/>
      <c r="S386" s="236"/>
      <c r="T386" s="237"/>
      <c r="AT386" s="238" t="s">
        <v>157</v>
      </c>
      <c r="AU386" s="238" t="s">
        <v>83</v>
      </c>
      <c r="AV386" s="15" t="s">
        <v>153</v>
      </c>
      <c r="AW386" s="15" t="s">
        <v>30</v>
      </c>
      <c r="AX386" s="15" t="s">
        <v>81</v>
      </c>
      <c r="AY386" s="238" t="s">
        <v>146</v>
      </c>
    </row>
    <row r="387" spans="1:65" s="2" customFormat="1" ht="24.2" customHeight="1">
      <c r="A387" s="35"/>
      <c r="B387" s="36"/>
      <c r="C387" s="187" t="s">
        <v>371</v>
      </c>
      <c r="D387" s="187" t="s">
        <v>148</v>
      </c>
      <c r="E387" s="188" t="s">
        <v>2198</v>
      </c>
      <c r="F387" s="189" t="s">
        <v>2199</v>
      </c>
      <c r="G387" s="190" t="s">
        <v>320</v>
      </c>
      <c r="H387" s="191">
        <v>33.6</v>
      </c>
      <c r="I387" s="192"/>
      <c r="J387" s="193">
        <f>ROUND(I387*H387,2)</f>
        <v>0</v>
      </c>
      <c r="K387" s="189" t="s">
        <v>152</v>
      </c>
      <c r="L387" s="40"/>
      <c r="M387" s="194" t="s">
        <v>1</v>
      </c>
      <c r="N387" s="195" t="s">
        <v>38</v>
      </c>
      <c r="O387" s="72"/>
      <c r="P387" s="196">
        <f>O387*H387</f>
        <v>0</v>
      </c>
      <c r="Q387" s="196">
        <v>0</v>
      </c>
      <c r="R387" s="196">
        <f>Q387*H387</f>
        <v>0</v>
      </c>
      <c r="S387" s="196">
        <v>0</v>
      </c>
      <c r="T387" s="197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98" t="s">
        <v>199</v>
      </c>
      <c r="AT387" s="198" t="s">
        <v>148</v>
      </c>
      <c r="AU387" s="198" t="s">
        <v>83</v>
      </c>
      <c r="AY387" s="18" t="s">
        <v>146</v>
      </c>
      <c r="BE387" s="199">
        <f>IF(N387="základní",J387,0)</f>
        <v>0</v>
      </c>
      <c r="BF387" s="199">
        <f>IF(N387="snížená",J387,0)</f>
        <v>0</v>
      </c>
      <c r="BG387" s="199">
        <f>IF(N387="zákl. přenesená",J387,0)</f>
        <v>0</v>
      </c>
      <c r="BH387" s="199">
        <f>IF(N387="sníž. přenesená",J387,0)</f>
        <v>0</v>
      </c>
      <c r="BI387" s="199">
        <f>IF(N387="nulová",J387,0)</f>
        <v>0</v>
      </c>
      <c r="BJ387" s="18" t="s">
        <v>81</v>
      </c>
      <c r="BK387" s="199">
        <f>ROUND(I387*H387,2)</f>
        <v>0</v>
      </c>
      <c r="BL387" s="18" t="s">
        <v>199</v>
      </c>
      <c r="BM387" s="198" t="s">
        <v>814</v>
      </c>
    </row>
    <row r="388" spans="1:65" s="2" customFormat="1" ht="19.5">
      <c r="A388" s="35"/>
      <c r="B388" s="36"/>
      <c r="C388" s="37"/>
      <c r="D388" s="200" t="s">
        <v>154</v>
      </c>
      <c r="E388" s="37"/>
      <c r="F388" s="201" t="s">
        <v>2199</v>
      </c>
      <c r="G388" s="37"/>
      <c r="H388" s="37"/>
      <c r="I388" s="202"/>
      <c r="J388" s="37"/>
      <c r="K388" s="37"/>
      <c r="L388" s="40"/>
      <c r="M388" s="203"/>
      <c r="N388" s="204"/>
      <c r="O388" s="72"/>
      <c r="P388" s="72"/>
      <c r="Q388" s="72"/>
      <c r="R388" s="72"/>
      <c r="S388" s="72"/>
      <c r="T388" s="73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8" t="s">
        <v>154</v>
      </c>
      <c r="AU388" s="18" t="s">
        <v>83</v>
      </c>
    </row>
    <row r="389" spans="1:65" s="2" customFormat="1" ht="11.25">
      <c r="A389" s="35"/>
      <c r="B389" s="36"/>
      <c r="C389" s="37"/>
      <c r="D389" s="205" t="s">
        <v>155</v>
      </c>
      <c r="E389" s="37"/>
      <c r="F389" s="206" t="s">
        <v>2200</v>
      </c>
      <c r="G389" s="37"/>
      <c r="H389" s="37"/>
      <c r="I389" s="202"/>
      <c r="J389" s="37"/>
      <c r="K389" s="37"/>
      <c r="L389" s="40"/>
      <c r="M389" s="203"/>
      <c r="N389" s="204"/>
      <c r="O389" s="72"/>
      <c r="P389" s="72"/>
      <c r="Q389" s="72"/>
      <c r="R389" s="72"/>
      <c r="S389" s="72"/>
      <c r="T389" s="73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155</v>
      </c>
      <c r="AU389" s="18" t="s">
        <v>83</v>
      </c>
    </row>
    <row r="390" spans="1:65" s="2" customFormat="1" ht="24.2" customHeight="1">
      <c r="A390" s="35"/>
      <c r="B390" s="36"/>
      <c r="C390" s="187" t="s">
        <v>817</v>
      </c>
      <c r="D390" s="187" t="s">
        <v>148</v>
      </c>
      <c r="E390" s="188" t="s">
        <v>2201</v>
      </c>
      <c r="F390" s="189" t="s">
        <v>2202</v>
      </c>
      <c r="G390" s="190" t="s">
        <v>320</v>
      </c>
      <c r="H390" s="191">
        <v>86.6</v>
      </c>
      <c r="I390" s="192"/>
      <c r="J390" s="193">
        <f>ROUND(I390*H390,2)</f>
        <v>0</v>
      </c>
      <c r="K390" s="189" t="s">
        <v>152</v>
      </c>
      <c r="L390" s="40"/>
      <c r="M390" s="194" t="s">
        <v>1</v>
      </c>
      <c r="N390" s="195" t="s">
        <v>38</v>
      </c>
      <c r="O390" s="72"/>
      <c r="P390" s="196">
        <f>O390*H390</f>
        <v>0</v>
      </c>
      <c r="Q390" s="196">
        <v>0</v>
      </c>
      <c r="R390" s="196">
        <f>Q390*H390</f>
        <v>0</v>
      </c>
      <c r="S390" s="196">
        <v>0</v>
      </c>
      <c r="T390" s="197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98" t="s">
        <v>199</v>
      </c>
      <c r="AT390" s="198" t="s">
        <v>148</v>
      </c>
      <c r="AU390" s="198" t="s">
        <v>83</v>
      </c>
      <c r="AY390" s="18" t="s">
        <v>146</v>
      </c>
      <c r="BE390" s="199">
        <f>IF(N390="základní",J390,0)</f>
        <v>0</v>
      </c>
      <c r="BF390" s="199">
        <f>IF(N390="snížená",J390,0)</f>
        <v>0</v>
      </c>
      <c r="BG390" s="199">
        <f>IF(N390="zákl. přenesená",J390,0)</f>
        <v>0</v>
      </c>
      <c r="BH390" s="199">
        <f>IF(N390="sníž. přenesená",J390,0)</f>
        <v>0</v>
      </c>
      <c r="BI390" s="199">
        <f>IF(N390="nulová",J390,0)</f>
        <v>0</v>
      </c>
      <c r="BJ390" s="18" t="s">
        <v>81</v>
      </c>
      <c r="BK390" s="199">
        <f>ROUND(I390*H390,2)</f>
        <v>0</v>
      </c>
      <c r="BL390" s="18" t="s">
        <v>199</v>
      </c>
      <c r="BM390" s="198" t="s">
        <v>820</v>
      </c>
    </row>
    <row r="391" spans="1:65" s="2" customFormat="1" ht="19.5">
      <c r="A391" s="35"/>
      <c r="B391" s="36"/>
      <c r="C391" s="37"/>
      <c r="D391" s="200" t="s">
        <v>154</v>
      </c>
      <c r="E391" s="37"/>
      <c r="F391" s="201" t="s">
        <v>2202</v>
      </c>
      <c r="G391" s="37"/>
      <c r="H391" s="37"/>
      <c r="I391" s="202"/>
      <c r="J391" s="37"/>
      <c r="K391" s="37"/>
      <c r="L391" s="40"/>
      <c r="M391" s="203"/>
      <c r="N391" s="204"/>
      <c r="O391" s="72"/>
      <c r="P391" s="72"/>
      <c r="Q391" s="72"/>
      <c r="R391" s="72"/>
      <c r="S391" s="72"/>
      <c r="T391" s="73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8" t="s">
        <v>154</v>
      </c>
      <c r="AU391" s="18" t="s">
        <v>83</v>
      </c>
    </row>
    <row r="392" spans="1:65" s="2" customFormat="1" ht="11.25">
      <c r="A392" s="35"/>
      <c r="B392" s="36"/>
      <c r="C392" s="37"/>
      <c r="D392" s="205" t="s">
        <v>155</v>
      </c>
      <c r="E392" s="37"/>
      <c r="F392" s="206" t="s">
        <v>2203</v>
      </c>
      <c r="G392" s="37"/>
      <c r="H392" s="37"/>
      <c r="I392" s="202"/>
      <c r="J392" s="37"/>
      <c r="K392" s="37"/>
      <c r="L392" s="40"/>
      <c r="M392" s="203"/>
      <c r="N392" s="204"/>
      <c r="O392" s="72"/>
      <c r="P392" s="72"/>
      <c r="Q392" s="72"/>
      <c r="R392" s="72"/>
      <c r="S392" s="72"/>
      <c r="T392" s="73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8" t="s">
        <v>155</v>
      </c>
      <c r="AU392" s="18" t="s">
        <v>83</v>
      </c>
    </row>
    <row r="393" spans="1:65" s="13" customFormat="1" ht="11.25">
      <c r="B393" s="207"/>
      <c r="C393" s="208"/>
      <c r="D393" s="200" t="s">
        <v>157</v>
      </c>
      <c r="E393" s="209" t="s">
        <v>1</v>
      </c>
      <c r="F393" s="210" t="s">
        <v>2204</v>
      </c>
      <c r="G393" s="208"/>
      <c r="H393" s="209" t="s">
        <v>1</v>
      </c>
      <c r="I393" s="211"/>
      <c r="J393" s="208"/>
      <c r="K393" s="208"/>
      <c r="L393" s="212"/>
      <c r="M393" s="213"/>
      <c r="N393" s="214"/>
      <c r="O393" s="214"/>
      <c r="P393" s="214"/>
      <c r="Q393" s="214"/>
      <c r="R393" s="214"/>
      <c r="S393" s="214"/>
      <c r="T393" s="215"/>
      <c r="AT393" s="216" t="s">
        <v>157</v>
      </c>
      <c r="AU393" s="216" t="s">
        <v>83</v>
      </c>
      <c r="AV393" s="13" t="s">
        <v>81</v>
      </c>
      <c r="AW393" s="13" t="s">
        <v>30</v>
      </c>
      <c r="AX393" s="13" t="s">
        <v>73</v>
      </c>
      <c r="AY393" s="216" t="s">
        <v>146</v>
      </c>
    </row>
    <row r="394" spans="1:65" s="14" customFormat="1" ht="11.25">
      <c r="B394" s="217"/>
      <c r="C394" s="218"/>
      <c r="D394" s="200" t="s">
        <v>157</v>
      </c>
      <c r="E394" s="219" t="s">
        <v>1</v>
      </c>
      <c r="F394" s="220" t="s">
        <v>2205</v>
      </c>
      <c r="G394" s="218"/>
      <c r="H394" s="221">
        <v>86.6</v>
      </c>
      <c r="I394" s="222"/>
      <c r="J394" s="218"/>
      <c r="K394" s="218"/>
      <c r="L394" s="223"/>
      <c r="M394" s="224"/>
      <c r="N394" s="225"/>
      <c r="O394" s="225"/>
      <c r="P394" s="225"/>
      <c r="Q394" s="225"/>
      <c r="R394" s="225"/>
      <c r="S394" s="225"/>
      <c r="T394" s="226"/>
      <c r="AT394" s="227" t="s">
        <v>157</v>
      </c>
      <c r="AU394" s="227" t="s">
        <v>83</v>
      </c>
      <c r="AV394" s="14" t="s">
        <v>83</v>
      </c>
      <c r="AW394" s="14" t="s">
        <v>30</v>
      </c>
      <c r="AX394" s="14" t="s">
        <v>73</v>
      </c>
      <c r="AY394" s="227" t="s">
        <v>146</v>
      </c>
    </row>
    <row r="395" spans="1:65" s="15" customFormat="1" ht="11.25">
      <c r="B395" s="228"/>
      <c r="C395" s="229"/>
      <c r="D395" s="200" t="s">
        <v>157</v>
      </c>
      <c r="E395" s="230" t="s">
        <v>1</v>
      </c>
      <c r="F395" s="231" t="s">
        <v>160</v>
      </c>
      <c r="G395" s="229"/>
      <c r="H395" s="232">
        <v>86.6</v>
      </c>
      <c r="I395" s="233"/>
      <c r="J395" s="229"/>
      <c r="K395" s="229"/>
      <c r="L395" s="234"/>
      <c r="M395" s="235"/>
      <c r="N395" s="236"/>
      <c r="O395" s="236"/>
      <c r="P395" s="236"/>
      <c r="Q395" s="236"/>
      <c r="R395" s="236"/>
      <c r="S395" s="236"/>
      <c r="T395" s="237"/>
      <c r="AT395" s="238" t="s">
        <v>157</v>
      </c>
      <c r="AU395" s="238" t="s">
        <v>83</v>
      </c>
      <c r="AV395" s="15" t="s">
        <v>153</v>
      </c>
      <c r="AW395" s="15" t="s">
        <v>30</v>
      </c>
      <c r="AX395" s="15" t="s">
        <v>81</v>
      </c>
      <c r="AY395" s="238" t="s">
        <v>146</v>
      </c>
    </row>
    <row r="396" spans="1:65" s="2" customFormat="1" ht="33" customHeight="1">
      <c r="A396" s="35"/>
      <c r="B396" s="36"/>
      <c r="C396" s="187" t="s">
        <v>378</v>
      </c>
      <c r="D396" s="187" t="s">
        <v>148</v>
      </c>
      <c r="E396" s="188" t="s">
        <v>2206</v>
      </c>
      <c r="F396" s="189" t="s">
        <v>2207</v>
      </c>
      <c r="G396" s="190" t="s">
        <v>327</v>
      </c>
      <c r="H396" s="191">
        <v>24</v>
      </c>
      <c r="I396" s="192"/>
      <c r="J396" s="193">
        <f>ROUND(I396*H396,2)</f>
        <v>0</v>
      </c>
      <c r="K396" s="189" t="s">
        <v>152</v>
      </c>
      <c r="L396" s="40"/>
      <c r="M396" s="194" t="s">
        <v>1</v>
      </c>
      <c r="N396" s="195" t="s">
        <v>38</v>
      </c>
      <c r="O396" s="72"/>
      <c r="P396" s="196">
        <f>O396*H396</f>
        <v>0</v>
      </c>
      <c r="Q396" s="196">
        <v>0</v>
      </c>
      <c r="R396" s="196">
        <f>Q396*H396</f>
        <v>0</v>
      </c>
      <c r="S396" s="196">
        <v>0</v>
      </c>
      <c r="T396" s="197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98" t="s">
        <v>199</v>
      </c>
      <c r="AT396" s="198" t="s">
        <v>148</v>
      </c>
      <c r="AU396" s="198" t="s">
        <v>83</v>
      </c>
      <c r="AY396" s="18" t="s">
        <v>146</v>
      </c>
      <c r="BE396" s="199">
        <f>IF(N396="základní",J396,0)</f>
        <v>0</v>
      </c>
      <c r="BF396" s="199">
        <f>IF(N396="snížená",J396,0)</f>
        <v>0</v>
      </c>
      <c r="BG396" s="199">
        <f>IF(N396="zákl. přenesená",J396,0)</f>
        <v>0</v>
      </c>
      <c r="BH396" s="199">
        <f>IF(N396="sníž. přenesená",J396,0)</f>
        <v>0</v>
      </c>
      <c r="BI396" s="199">
        <f>IF(N396="nulová",J396,0)</f>
        <v>0</v>
      </c>
      <c r="BJ396" s="18" t="s">
        <v>81</v>
      </c>
      <c r="BK396" s="199">
        <f>ROUND(I396*H396,2)</f>
        <v>0</v>
      </c>
      <c r="BL396" s="18" t="s">
        <v>199</v>
      </c>
      <c r="BM396" s="198" t="s">
        <v>824</v>
      </c>
    </row>
    <row r="397" spans="1:65" s="2" customFormat="1" ht="19.5">
      <c r="A397" s="35"/>
      <c r="B397" s="36"/>
      <c r="C397" s="37"/>
      <c r="D397" s="200" t="s">
        <v>154</v>
      </c>
      <c r="E397" s="37"/>
      <c r="F397" s="201" t="s">
        <v>2207</v>
      </c>
      <c r="G397" s="37"/>
      <c r="H397" s="37"/>
      <c r="I397" s="202"/>
      <c r="J397" s="37"/>
      <c r="K397" s="37"/>
      <c r="L397" s="40"/>
      <c r="M397" s="203"/>
      <c r="N397" s="204"/>
      <c r="O397" s="72"/>
      <c r="P397" s="72"/>
      <c r="Q397" s="72"/>
      <c r="R397" s="72"/>
      <c r="S397" s="72"/>
      <c r="T397" s="73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154</v>
      </c>
      <c r="AU397" s="18" t="s">
        <v>83</v>
      </c>
    </row>
    <row r="398" spans="1:65" s="2" customFormat="1" ht="11.25">
      <c r="A398" s="35"/>
      <c r="B398" s="36"/>
      <c r="C398" s="37"/>
      <c r="D398" s="205" t="s">
        <v>155</v>
      </c>
      <c r="E398" s="37"/>
      <c r="F398" s="206" t="s">
        <v>2208</v>
      </c>
      <c r="G398" s="37"/>
      <c r="H398" s="37"/>
      <c r="I398" s="202"/>
      <c r="J398" s="37"/>
      <c r="K398" s="37"/>
      <c r="L398" s="40"/>
      <c r="M398" s="203"/>
      <c r="N398" s="204"/>
      <c r="O398" s="72"/>
      <c r="P398" s="72"/>
      <c r="Q398" s="72"/>
      <c r="R398" s="72"/>
      <c r="S398" s="72"/>
      <c r="T398" s="73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8" t="s">
        <v>155</v>
      </c>
      <c r="AU398" s="18" t="s">
        <v>83</v>
      </c>
    </row>
    <row r="399" spans="1:65" s="14" customFormat="1" ht="11.25">
      <c r="B399" s="217"/>
      <c r="C399" s="218"/>
      <c r="D399" s="200" t="s">
        <v>157</v>
      </c>
      <c r="E399" s="219" t="s">
        <v>1</v>
      </c>
      <c r="F399" s="220" t="s">
        <v>262</v>
      </c>
      <c r="G399" s="218"/>
      <c r="H399" s="221">
        <v>24</v>
      </c>
      <c r="I399" s="222"/>
      <c r="J399" s="218"/>
      <c r="K399" s="218"/>
      <c r="L399" s="223"/>
      <c r="M399" s="224"/>
      <c r="N399" s="225"/>
      <c r="O399" s="225"/>
      <c r="P399" s="225"/>
      <c r="Q399" s="225"/>
      <c r="R399" s="225"/>
      <c r="S399" s="225"/>
      <c r="T399" s="226"/>
      <c r="AT399" s="227" t="s">
        <v>157</v>
      </c>
      <c r="AU399" s="227" t="s">
        <v>83</v>
      </c>
      <c r="AV399" s="14" t="s">
        <v>83</v>
      </c>
      <c r="AW399" s="14" t="s">
        <v>30</v>
      </c>
      <c r="AX399" s="14" t="s">
        <v>73</v>
      </c>
      <c r="AY399" s="227" t="s">
        <v>146</v>
      </c>
    </row>
    <row r="400" spans="1:65" s="15" customFormat="1" ht="11.25">
      <c r="B400" s="228"/>
      <c r="C400" s="229"/>
      <c r="D400" s="200" t="s">
        <v>157</v>
      </c>
      <c r="E400" s="230" t="s">
        <v>1</v>
      </c>
      <c r="F400" s="231" t="s">
        <v>160</v>
      </c>
      <c r="G400" s="229"/>
      <c r="H400" s="232">
        <v>24</v>
      </c>
      <c r="I400" s="233"/>
      <c r="J400" s="229"/>
      <c r="K400" s="229"/>
      <c r="L400" s="234"/>
      <c r="M400" s="235"/>
      <c r="N400" s="236"/>
      <c r="O400" s="236"/>
      <c r="P400" s="236"/>
      <c r="Q400" s="236"/>
      <c r="R400" s="236"/>
      <c r="S400" s="236"/>
      <c r="T400" s="237"/>
      <c r="AT400" s="238" t="s">
        <v>157</v>
      </c>
      <c r="AU400" s="238" t="s">
        <v>83</v>
      </c>
      <c r="AV400" s="15" t="s">
        <v>153</v>
      </c>
      <c r="AW400" s="15" t="s">
        <v>30</v>
      </c>
      <c r="AX400" s="15" t="s">
        <v>81</v>
      </c>
      <c r="AY400" s="238" t="s">
        <v>146</v>
      </c>
    </row>
    <row r="401" spans="1:65" s="2" customFormat="1" ht="24.2" customHeight="1">
      <c r="A401" s="35"/>
      <c r="B401" s="36"/>
      <c r="C401" s="187" t="s">
        <v>829</v>
      </c>
      <c r="D401" s="187" t="s">
        <v>148</v>
      </c>
      <c r="E401" s="188" t="s">
        <v>1995</v>
      </c>
      <c r="F401" s="189" t="s">
        <v>1996</v>
      </c>
      <c r="G401" s="190" t="s">
        <v>320</v>
      </c>
      <c r="H401" s="191">
        <v>44</v>
      </c>
      <c r="I401" s="192"/>
      <c r="J401" s="193">
        <f>ROUND(I401*H401,2)</f>
        <v>0</v>
      </c>
      <c r="K401" s="189" t="s">
        <v>152</v>
      </c>
      <c r="L401" s="40"/>
      <c r="M401" s="194" t="s">
        <v>1</v>
      </c>
      <c r="N401" s="195" t="s">
        <v>38</v>
      </c>
      <c r="O401" s="72"/>
      <c r="P401" s="196">
        <f>O401*H401</f>
        <v>0</v>
      </c>
      <c r="Q401" s="196">
        <v>0</v>
      </c>
      <c r="R401" s="196">
        <f>Q401*H401</f>
        <v>0</v>
      </c>
      <c r="S401" s="196">
        <v>0</v>
      </c>
      <c r="T401" s="197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98" t="s">
        <v>199</v>
      </c>
      <c r="AT401" s="198" t="s">
        <v>148</v>
      </c>
      <c r="AU401" s="198" t="s">
        <v>83</v>
      </c>
      <c r="AY401" s="18" t="s">
        <v>146</v>
      </c>
      <c r="BE401" s="199">
        <f>IF(N401="základní",J401,0)</f>
        <v>0</v>
      </c>
      <c r="BF401" s="199">
        <f>IF(N401="snížená",J401,0)</f>
        <v>0</v>
      </c>
      <c r="BG401" s="199">
        <f>IF(N401="zákl. přenesená",J401,0)</f>
        <v>0</v>
      </c>
      <c r="BH401" s="199">
        <f>IF(N401="sníž. přenesená",J401,0)</f>
        <v>0</v>
      </c>
      <c r="BI401" s="199">
        <f>IF(N401="nulová",J401,0)</f>
        <v>0</v>
      </c>
      <c r="BJ401" s="18" t="s">
        <v>81</v>
      </c>
      <c r="BK401" s="199">
        <f>ROUND(I401*H401,2)</f>
        <v>0</v>
      </c>
      <c r="BL401" s="18" t="s">
        <v>199</v>
      </c>
      <c r="BM401" s="198" t="s">
        <v>832</v>
      </c>
    </row>
    <row r="402" spans="1:65" s="2" customFormat="1" ht="19.5">
      <c r="A402" s="35"/>
      <c r="B402" s="36"/>
      <c r="C402" s="37"/>
      <c r="D402" s="200" t="s">
        <v>154</v>
      </c>
      <c r="E402" s="37"/>
      <c r="F402" s="201" t="s">
        <v>1996</v>
      </c>
      <c r="G402" s="37"/>
      <c r="H402" s="37"/>
      <c r="I402" s="202"/>
      <c r="J402" s="37"/>
      <c r="K402" s="37"/>
      <c r="L402" s="40"/>
      <c r="M402" s="203"/>
      <c r="N402" s="204"/>
      <c r="O402" s="72"/>
      <c r="P402" s="72"/>
      <c r="Q402" s="72"/>
      <c r="R402" s="72"/>
      <c r="S402" s="72"/>
      <c r="T402" s="73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154</v>
      </c>
      <c r="AU402" s="18" t="s">
        <v>83</v>
      </c>
    </row>
    <row r="403" spans="1:65" s="2" customFormat="1" ht="11.25">
      <c r="A403" s="35"/>
      <c r="B403" s="36"/>
      <c r="C403" s="37"/>
      <c r="D403" s="205" t="s">
        <v>155</v>
      </c>
      <c r="E403" s="37"/>
      <c r="F403" s="206" t="s">
        <v>1997</v>
      </c>
      <c r="G403" s="37"/>
      <c r="H403" s="37"/>
      <c r="I403" s="202"/>
      <c r="J403" s="37"/>
      <c r="K403" s="37"/>
      <c r="L403" s="40"/>
      <c r="M403" s="203"/>
      <c r="N403" s="204"/>
      <c r="O403" s="72"/>
      <c r="P403" s="72"/>
      <c r="Q403" s="72"/>
      <c r="R403" s="72"/>
      <c r="S403" s="72"/>
      <c r="T403" s="73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155</v>
      </c>
      <c r="AU403" s="18" t="s">
        <v>83</v>
      </c>
    </row>
    <row r="404" spans="1:65" s="2" customFormat="1" ht="24.2" customHeight="1">
      <c r="A404" s="35"/>
      <c r="B404" s="36"/>
      <c r="C404" s="187" t="s">
        <v>383</v>
      </c>
      <c r="D404" s="187" t="s">
        <v>148</v>
      </c>
      <c r="E404" s="188" t="s">
        <v>1998</v>
      </c>
      <c r="F404" s="189" t="s">
        <v>1999</v>
      </c>
      <c r="G404" s="190" t="s">
        <v>860</v>
      </c>
      <c r="H404" s="253"/>
      <c r="I404" s="192"/>
      <c r="J404" s="193">
        <f>ROUND(I404*H404,2)</f>
        <v>0</v>
      </c>
      <c r="K404" s="189" t="s">
        <v>152</v>
      </c>
      <c r="L404" s="40"/>
      <c r="M404" s="194" t="s">
        <v>1</v>
      </c>
      <c r="N404" s="195" t="s">
        <v>38</v>
      </c>
      <c r="O404" s="72"/>
      <c r="P404" s="196">
        <f>O404*H404</f>
        <v>0</v>
      </c>
      <c r="Q404" s="196">
        <v>0</v>
      </c>
      <c r="R404" s="196">
        <f>Q404*H404</f>
        <v>0</v>
      </c>
      <c r="S404" s="196">
        <v>0</v>
      </c>
      <c r="T404" s="197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98" t="s">
        <v>199</v>
      </c>
      <c r="AT404" s="198" t="s">
        <v>148</v>
      </c>
      <c r="AU404" s="198" t="s">
        <v>83</v>
      </c>
      <c r="AY404" s="18" t="s">
        <v>146</v>
      </c>
      <c r="BE404" s="199">
        <f>IF(N404="základní",J404,0)</f>
        <v>0</v>
      </c>
      <c r="BF404" s="199">
        <f>IF(N404="snížená",J404,0)</f>
        <v>0</v>
      </c>
      <c r="BG404" s="199">
        <f>IF(N404="zákl. přenesená",J404,0)</f>
        <v>0</v>
      </c>
      <c r="BH404" s="199">
        <f>IF(N404="sníž. přenesená",J404,0)</f>
        <v>0</v>
      </c>
      <c r="BI404" s="199">
        <f>IF(N404="nulová",J404,0)</f>
        <v>0</v>
      </c>
      <c r="BJ404" s="18" t="s">
        <v>81</v>
      </c>
      <c r="BK404" s="199">
        <f>ROUND(I404*H404,2)</f>
        <v>0</v>
      </c>
      <c r="BL404" s="18" t="s">
        <v>199</v>
      </c>
      <c r="BM404" s="198" t="s">
        <v>837</v>
      </c>
    </row>
    <row r="405" spans="1:65" s="2" customFormat="1" ht="19.5">
      <c r="A405" s="35"/>
      <c r="B405" s="36"/>
      <c r="C405" s="37"/>
      <c r="D405" s="200" t="s">
        <v>154</v>
      </c>
      <c r="E405" s="37"/>
      <c r="F405" s="201" t="s">
        <v>1999</v>
      </c>
      <c r="G405" s="37"/>
      <c r="H405" s="37"/>
      <c r="I405" s="202"/>
      <c r="J405" s="37"/>
      <c r="K405" s="37"/>
      <c r="L405" s="40"/>
      <c r="M405" s="203"/>
      <c r="N405" s="204"/>
      <c r="O405" s="72"/>
      <c r="P405" s="72"/>
      <c r="Q405" s="72"/>
      <c r="R405" s="72"/>
      <c r="S405" s="72"/>
      <c r="T405" s="73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154</v>
      </c>
      <c r="AU405" s="18" t="s">
        <v>83</v>
      </c>
    </row>
    <row r="406" spans="1:65" s="2" customFormat="1" ht="11.25">
      <c r="A406" s="35"/>
      <c r="B406" s="36"/>
      <c r="C406" s="37"/>
      <c r="D406" s="205" t="s">
        <v>155</v>
      </c>
      <c r="E406" s="37"/>
      <c r="F406" s="206" t="s">
        <v>2000</v>
      </c>
      <c r="G406" s="37"/>
      <c r="H406" s="37"/>
      <c r="I406" s="202"/>
      <c r="J406" s="37"/>
      <c r="K406" s="37"/>
      <c r="L406" s="40"/>
      <c r="M406" s="203"/>
      <c r="N406" s="204"/>
      <c r="O406" s="72"/>
      <c r="P406" s="72"/>
      <c r="Q406" s="72"/>
      <c r="R406" s="72"/>
      <c r="S406" s="72"/>
      <c r="T406" s="73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155</v>
      </c>
      <c r="AU406" s="18" t="s">
        <v>83</v>
      </c>
    </row>
    <row r="407" spans="1:65" s="12" customFormat="1" ht="22.9" customHeight="1">
      <c r="B407" s="171"/>
      <c r="C407" s="172"/>
      <c r="D407" s="173" t="s">
        <v>72</v>
      </c>
      <c r="E407" s="185" t="s">
        <v>1440</v>
      </c>
      <c r="F407" s="185" t="s">
        <v>1441</v>
      </c>
      <c r="G407" s="172"/>
      <c r="H407" s="172"/>
      <c r="I407" s="175"/>
      <c r="J407" s="186">
        <f>BK407</f>
        <v>0</v>
      </c>
      <c r="K407" s="172"/>
      <c r="L407" s="177"/>
      <c r="M407" s="178"/>
      <c r="N407" s="179"/>
      <c r="O407" s="179"/>
      <c r="P407" s="180">
        <f>SUM(P408:P416)</f>
        <v>0</v>
      </c>
      <c r="Q407" s="179"/>
      <c r="R407" s="180">
        <f>SUM(R408:R416)</f>
        <v>0</v>
      </c>
      <c r="S407" s="179"/>
      <c r="T407" s="181">
        <f>SUM(T408:T416)</f>
        <v>0</v>
      </c>
      <c r="AR407" s="182" t="s">
        <v>83</v>
      </c>
      <c r="AT407" s="183" t="s">
        <v>72</v>
      </c>
      <c r="AU407" s="183" t="s">
        <v>81</v>
      </c>
      <c r="AY407" s="182" t="s">
        <v>146</v>
      </c>
      <c r="BK407" s="184">
        <f>SUM(BK408:BK416)</f>
        <v>0</v>
      </c>
    </row>
    <row r="408" spans="1:65" s="2" customFormat="1" ht="33" customHeight="1">
      <c r="A408" s="35"/>
      <c r="B408" s="36"/>
      <c r="C408" s="187" t="s">
        <v>839</v>
      </c>
      <c r="D408" s="187" t="s">
        <v>148</v>
      </c>
      <c r="E408" s="188" t="s">
        <v>2209</v>
      </c>
      <c r="F408" s="189" t="s">
        <v>2210</v>
      </c>
      <c r="G408" s="190" t="s">
        <v>170</v>
      </c>
      <c r="H408" s="191">
        <v>7.0650000000000004</v>
      </c>
      <c r="I408" s="192"/>
      <c r="J408" s="193">
        <f>ROUND(I408*H408,2)</f>
        <v>0</v>
      </c>
      <c r="K408" s="189" t="s">
        <v>152</v>
      </c>
      <c r="L408" s="40"/>
      <c r="M408" s="194" t="s">
        <v>1</v>
      </c>
      <c r="N408" s="195" t="s">
        <v>38</v>
      </c>
      <c r="O408" s="72"/>
      <c r="P408" s="196">
        <f>O408*H408</f>
        <v>0</v>
      </c>
      <c r="Q408" s="196">
        <v>0</v>
      </c>
      <c r="R408" s="196">
        <f>Q408*H408</f>
        <v>0</v>
      </c>
      <c r="S408" s="196">
        <v>0</v>
      </c>
      <c r="T408" s="197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198" t="s">
        <v>199</v>
      </c>
      <c r="AT408" s="198" t="s">
        <v>148</v>
      </c>
      <c r="AU408" s="198" t="s">
        <v>83</v>
      </c>
      <c r="AY408" s="18" t="s">
        <v>146</v>
      </c>
      <c r="BE408" s="199">
        <f>IF(N408="základní",J408,0)</f>
        <v>0</v>
      </c>
      <c r="BF408" s="199">
        <f>IF(N408="snížená",J408,0)</f>
        <v>0</v>
      </c>
      <c r="BG408" s="199">
        <f>IF(N408="zákl. přenesená",J408,0)</f>
        <v>0</v>
      </c>
      <c r="BH408" s="199">
        <f>IF(N408="sníž. přenesená",J408,0)</f>
        <v>0</v>
      </c>
      <c r="BI408" s="199">
        <f>IF(N408="nulová",J408,0)</f>
        <v>0</v>
      </c>
      <c r="BJ408" s="18" t="s">
        <v>81</v>
      </c>
      <c r="BK408" s="199">
        <f>ROUND(I408*H408,2)</f>
        <v>0</v>
      </c>
      <c r="BL408" s="18" t="s">
        <v>199</v>
      </c>
      <c r="BM408" s="198" t="s">
        <v>842</v>
      </c>
    </row>
    <row r="409" spans="1:65" s="2" customFormat="1" ht="19.5">
      <c r="A409" s="35"/>
      <c r="B409" s="36"/>
      <c r="C409" s="37"/>
      <c r="D409" s="200" t="s">
        <v>154</v>
      </c>
      <c r="E409" s="37"/>
      <c r="F409" s="201" t="s">
        <v>2210</v>
      </c>
      <c r="G409" s="37"/>
      <c r="H409" s="37"/>
      <c r="I409" s="202"/>
      <c r="J409" s="37"/>
      <c r="K409" s="37"/>
      <c r="L409" s="40"/>
      <c r="M409" s="203"/>
      <c r="N409" s="204"/>
      <c r="O409" s="72"/>
      <c r="P409" s="72"/>
      <c r="Q409" s="72"/>
      <c r="R409" s="72"/>
      <c r="S409" s="72"/>
      <c r="T409" s="73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8" t="s">
        <v>154</v>
      </c>
      <c r="AU409" s="18" t="s">
        <v>83</v>
      </c>
    </row>
    <row r="410" spans="1:65" s="2" customFormat="1" ht="11.25">
      <c r="A410" s="35"/>
      <c r="B410" s="36"/>
      <c r="C410" s="37"/>
      <c r="D410" s="205" t="s">
        <v>155</v>
      </c>
      <c r="E410" s="37"/>
      <c r="F410" s="206" t="s">
        <v>2211</v>
      </c>
      <c r="G410" s="37"/>
      <c r="H410" s="37"/>
      <c r="I410" s="202"/>
      <c r="J410" s="37"/>
      <c r="K410" s="37"/>
      <c r="L410" s="40"/>
      <c r="M410" s="203"/>
      <c r="N410" s="204"/>
      <c r="O410" s="72"/>
      <c r="P410" s="72"/>
      <c r="Q410" s="72"/>
      <c r="R410" s="72"/>
      <c r="S410" s="72"/>
      <c r="T410" s="73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8" t="s">
        <v>155</v>
      </c>
      <c r="AU410" s="18" t="s">
        <v>83</v>
      </c>
    </row>
    <row r="411" spans="1:65" s="14" customFormat="1" ht="11.25">
      <c r="B411" s="217"/>
      <c r="C411" s="218"/>
      <c r="D411" s="200" t="s">
        <v>157</v>
      </c>
      <c r="E411" s="219" t="s">
        <v>1</v>
      </c>
      <c r="F411" s="220" t="s">
        <v>2212</v>
      </c>
      <c r="G411" s="218"/>
      <c r="H411" s="221">
        <v>7.0650000000000004</v>
      </c>
      <c r="I411" s="222"/>
      <c r="J411" s="218"/>
      <c r="K411" s="218"/>
      <c r="L411" s="223"/>
      <c r="M411" s="224"/>
      <c r="N411" s="225"/>
      <c r="O411" s="225"/>
      <c r="P411" s="225"/>
      <c r="Q411" s="225"/>
      <c r="R411" s="225"/>
      <c r="S411" s="225"/>
      <c r="T411" s="226"/>
      <c r="AT411" s="227" t="s">
        <v>157</v>
      </c>
      <c r="AU411" s="227" t="s">
        <v>83</v>
      </c>
      <c r="AV411" s="14" t="s">
        <v>83</v>
      </c>
      <c r="AW411" s="14" t="s">
        <v>30</v>
      </c>
      <c r="AX411" s="14" t="s">
        <v>73</v>
      </c>
      <c r="AY411" s="227" t="s">
        <v>146</v>
      </c>
    </row>
    <row r="412" spans="1:65" s="15" customFormat="1" ht="11.25">
      <c r="B412" s="228"/>
      <c r="C412" s="229"/>
      <c r="D412" s="200" t="s">
        <v>157</v>
      </c>
      <c r="E412" s="230" t="s">
        <v>1</v>
      </c>
      <c r="F412" s="231" t="s">
        <v>160</v>
      </c>
      <c r="G412" s="229"/>
      <c r="H412" s="232">
        <v>7.0650000000000004</v>
      </c>
      <c r="I412" s="233"/>
      <c r="J412" s="229"/>
      <c r="K412" s="229"/>
      <c r="L412" s="234"/>
      <c r="M412" s="235"/>
      <c r="N412" s="236"/>
      <c r="O412" s="236"/>
      <c r="P412" s="236"/>
      <c r="Q412" s="236"/>
      <c r="R412" s="236"/>
      <c r="S412" s="236"/>
      <c r="T412" s="237"/>
      <c r="AT412" s="238" t="s">
        <v>157</v>
      </c>
      <c r="AU412" s="238" t="s">
        <v>83</v>
      </c>
      <c r="AV412" s="15" t="s">
        <v>153</v>
      </c>
      <c r="AW412" s="15" t="s">
        <v>30</v>
      </c>
      <c r="AX412" s="15" t="s">
        <v>81</v>
      </c>
      <c r="AY412" s="238" t="s">
        <v>146</v>
      </c>
    </row>
    <row r="413" spans="1:65" s="2" customFormat="1" ht="24.2" customHeight="1">
      <c r="A413" s="35"/>
      <c r="B413" s="36"/>
      <c r="C413" s="239" t="s">
        <v>387</v>
      </c>
      <c r="D413" s="239" t="s">
        <v>161</v>
      </c>
      <c r="E413" s="240" t="s">
        <v>2213</v>
      </c>
      <c r="F413" s="241" t="s">
        <v>2214</v>
      </c>
      <c r="G413" s="242" t="s">
        <v>327</v>
      </c>
      <c r="H413" s="243">
        <v>4</v>
      </c>
      <c r="I413" s="244"/>
      <c r="J413" s="245">
        <f>ROUND(I413*H413,2)</f>
        <v>0</v>
      </c>
      <c r="K413" s="241" t="s">
        <v>312</v>
      </c>
      <c r="L413" s="246"/>
      <c r="M413" s="247" t="s">
        <v>1</v>
      </c>
      <c r="N413" s="248" t="s">
        <v>38</v>
      </c>
      <c r="O413" s="72"/>
      <c r="P413" s="196">
        <f>O413*H413</f>
        <v>0</v>
      </c>
      <c r="Q413" s="196">
        <v>0</v>
      </c>
      <c r="R413" s="196">
        <f>Q413*H413</f>
        <v>0</v>
      </c>
      <c r="S413" s="196">
        <v>0</v>
      </c>
      <c r="T413" s="197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98" t="s">
        <v>281</v>
      </c>
      <c r="AT413" s="198" t="s">
        <v>161</v>
      </c>
      <c r="AU413" s="198" t="s">
        <v>83</v>
      </c>
      <c r="AY413" s="18" t="s">
        <v>146</v>
      </c>
      <c r="BE413" s="199">
        <f>IF(N413="základní",J413,0)</f>
        <v>0</v>
      </c>
      <c r="BF413" s="199">
        <f>IF(N413="snížená",J413,0)</f>
        <v>0</v>
      </c>
      <c r="BG413" s="199">
        <f>IF(N413="zákl. přenesená",J413,0)</f>
        <v>0</v>
      </c>
      <c r="BH413" s="199">
        <f>IF(N413="sníž. přenesená",J413,0)</f>
        <v>0</v>
      </c>
      <c r="BI413" s="199">
        <f>IF(N413="nulová",J413,0)</f>
        <v>0</v>
      </c>
      <c r="BJ413" s="18" t="s">
        <v>81</v>
      </c>
      <c r="BK413" s="199">
        <f>ROUND(I413*H413,2)</f>
        <v>0</v>
      </c>
      <c r="BL413" s="18" t="s">
        <v>199</v>
      </c>
      <c r="BM413" s="198" t="s">
        <v>846</v>
      </c>
    </row>
    <row r="414" spans="1:65" s="2" customFormat="1" ht="19.5">
      <c r="A414" s="35"/>
      <c r="B414" s="36"/>
      <c r="C414" s="37"/>
      <c r="D414" s="200" t="s">
        <v>154</v>
      </c>
      <c r="E414" s="37"/>
      <c r="F414" s="201" t="s">
        <v>2214</v>
      </c>
      <c r="G414" s="37"/>
      <c r="H414" s="37"/>
      <c r="I414" s="202"/>
      <c r="J414" s="37"/>
      <c r="K414" s="37"/>
      <c r="L414" s="40"/>
      <c r="M414" s="203"/>
      <c r="N414" s="204"/>
      <c r="O414" s="72"/>
      <c r="P414" s="72"/>
      <c r="Q414" s="72"/>
      <c r="R414" s="72"/>
      <c r="S414" s="72"/>
      <c r="T414" s="73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8" t="s">
        <v>154</v>
      </c>
      <c r="AU414" s="18" t="s">
        <v>83</v>
      </c>
    </row>
    <row r="415" spans="1:65" s="14" customFormat="1" ht="11.25">
      <c r="B415" s="217"/>
      <c r="C415" s="218"/>
      <c r="D415" s="200" t="s">
        <v>157</v>
      </c>
      <c r="E415" s="219" t="s">
        <v>1</v>
      </c>
      <c r="F415" s="220" t="s">
        <v>153</v>
      </c>
      <c r="G415" s="218"/>
      <c r="H415" s="221">
        <v>4</v>
      </c>
      <c r="I415" s="222"/>
      <c r="J415" s="218"/>
      <c r="K415" s="218"/>
      <c r="L415" s="223"/>
      <c r="M415" s="224"/>
      <c r="N415" s="225"/>
      <c r="O415" s="225"/>
      <c r="P415" s="225"/>
      <c r="Q415" s="225"/>
      <c r="R415" s="225"/>
      <c r="S415" s="225"/>
      <c r="T415" s="226"/>
      <c r="AT415" s="227" t="s">
        <v>157</v>
      </c>
      <c r="AU415" s="227" t="s">
        <v>83</v>
      </c>
      <c r="AV415" s="14" t="s">
        <v>83</v>
      </c>
      <c r="AW415" s="14" t="s">
        <v>30</v>
      </c>
      <c r="AX415" s="14" t="s">
        <v>73</v>
      </c>
      <c r="AY415" s="227" t="s">
        <v>146</v>
      </c>
    </row>
    <row r="416" spans="1:65" s="15" customFormat="1" ht="11.25">
      <c r="B416" s="228"/>
      <c r="C416" s="229"/>
      <c r="D416" s="200" t="s">
        <v>157</v>
      </c>
      <c r="E416" s="230" t="s">
        <v>1</v>
      </c>
      <c r="F416" s="231" t="s">
        <v>160</v>
      </c>
      <c r="G416" s="229"/>
      <c r="H416" s="232">
        <v>4</v>
      </c>
      <c r="I416" s="233"/>
      <c r="J416" s="229"/>
      <c r="K416" s="229"/>
      <c r="L416" s="234"/>
      <c r="M416" s="235"/>
      <c r="N416" s="236"/>
      <c r="O416" s="236"/>
      <c r="P416" s="236"/>
      <c r="Q416" s="236"/>
      <c r="R416" s="236"/>
      <c r="S416" s="236"/>
      <c r="T416" s="237"/>
      <c r="AT416" s="238" t="s">
        <v>157</v>
      </c>
      <c r="AU416" s="238" t="s">
        <v>83</v>
      </c>
      <c r="AV416" s="15" t="s">
        <v>153</v>
      </c>
      <c r="AW416" s="15" t="s">
        <v>30</v>
      </c>
      <c r="AX416" s="15" t="s">
        <v>81</v>
      </c>
      <c r="AY416" s="238" t="s">
        <v>146</v>
      </c>
    </row>
    <row r="417" spans="1:65" s="12" customFormat="1" ht="22.9" customHeight="1">
      <c r="B417" s="171"/>
      <c r="C417" s="172"/>
      <c r="D417" s="173" t="s">
        <v>72</v>
      </c>
      <c r="E417" s="185" t="s">
        <v>389</v>
      </c>
      <c r="F417" s="185" t="s">
        <v>390</v>
      </c>
      <c r="G417" s="172"/>
      <c r="H417" s="172"/>
      <c r="I417" s="175"/>
      <c r="J417" s="186">
        <f>BK417</f>
        <v>0</v>
      </c>
      <c r="K417" s="172"/>
      <c r="L417" s="177"/>
      <c r="M417" s="178"/>
      <c r="N417" s="179"/>
      <c r="O417" s="179"/>
      <c r="P417" s="180">
        <f>SUM(P418:P440)</f>
        <v>0</v>
      </c>
      <c r="Q417" s="179"/>
      <c r="R417" s="180">
        <f>SUM(R418:R440)</f>
        <v>0</v>
      </c>
      <c r="S417" s="179"/>
      <c r="T417" s="181">
        <f>SUM(T418:T440)</f>
        <v>0</v>
      </c>
      <c r="AR417" s="182" t="s">
        <v>83</v>
      </c>
      <c r="AT417" s="183" t="s">
        <v>72</v>
      </c>
      <c r="AU417" s="183" t="s">
        <v>81</v>
      </c>
      <c r="AY417" s="182" t="s">
        <v>146</v>
      </c>
      <c r="BK417" s="184">
        <f>SUM(BK418:BK440)</f>
        <v>0</v>
      </c>
    </row>
    <row r="418" spans="1:65" s="2" customFormat="1" ht="21.75" customHeight="1">
      <c r="A418" s="35"/>
      <c r="B418" s="36"/>
      <c r="C418" s="187" t="s">
        <v>848</v>
      </c>
      <c r="D418" s="187" t="s">
        <v>148</v>
      </c>
      <c r="E418" s="188" t="s">
        <v>2215</v>
      </c>
      <c r="F418" s="189" t="s">
        <v>2216</v>
      </c>
      <c r="G418" s="190" t="s">
        <v>320</v>
      </c>
      <c r="H418" s="191">
        <v>221.6</v>
      </c>
      <c r="I418" s="192"/>
      <c r="J418" s="193">
        <f>ROUND(I418*H418,2)</f>
        <v>0</v>
      </c>
      <c r="K418" s="189" t="s">
        <v>312</v>
      </c>
      <c r="L418" s="40"/>
      <c r="M418" s="194" t="s">
        <v>1</v>
      </c>
      <c r="N418" s="195" t="s">
        <v>38</v>
      </c>
      <c r="O418" s="72"/>
      <c r="P418" s="196">
        <f>O418*H418</f>
        <v>0</v>
      </c>
      <c r="Q418" s="196">
        <v>0</v>
      </c>
      <c r="R418" s="196">
        <f>Q418*H418</f>
        <v>0</v>
      </c>
      <c r="S418" s="196">
        <v>0</v>
      </c>
      <c r="T418" s="197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198" t="s">
        <v>199</v>
      </c>
      <c r="AT418" s="198" t="s">
        <v>148</v>
      </c>
      <c r="AU418" s="198" t="s">
        <v>83</v>
      </c>
      <c r="AY418" s="18" t="s">
        <v>146</v>
      </c>
      <c r="BE418" s="199">
        <f>IF(N418="základní",J418,0)</f>
        <v>0</v>
      </c>
      <c r="BF418" s="199">
        <f>IF(N418="snížená",J418,0)</f>
        <v>0</v>
      </c>
      <c r="BG418" s="199">
        <f>IF(N418="zákl. přenesená",J418,0)</f>
        <v>0</v>
      </c>
      <c r="BH418" s="199">
        <f>IF(N418="sníž. přenesená",J418,0)</f>
        <v>0</v>
      </c>
      <c r="BI418" s="199">
        <f>IF(N418="nulová",J418,0)</f>
        <v>0</v>
      </c>
      <c r="BJ418" s="18" t="s">
        <v>81</v>
      </c>
      <c r="BK418" s="199">
        <f>ROUND(I418*H418,2)</f>
        <v>0</v>
      </c>
      <c r="BL418" s="18" t="s">
        <v>199</v>
      </c>
      <c r="BM418" s="198" t="s">
        <v>851</v>
      </c>
    </row>
    <row r="419" spans="1:65" s="2" customFormat="1" ht="11.25">
      <c r="A419" s="35"/>
      <c r="B419" s="36"/>
      <c r="C419" s="37"/>
      <c r="D419" s="200" t="s">
        <v>154</v>
      </c>
      <c r="E419" s="37"/>
      <c r="F419" s="201" t="s">
        <v>2216</v>
      </c>
      <c r="G419" s="37"/>
      <c r="H419" s="37"/>
      <c r="I419" s="202"/>
      <c r="J419" s="37"/>
      <c r="K419" s="37"/>
      <c r="L419" s="40"/>
      <c r="M419" s="203"/>
      <c r="N419" s="204"/>
      <c r="O419" s="72"/>
      <c r="P419" s="72"/>
      <c r="Q419" s="72"/>
      <c r="R419" s="72"/>
      <c r="S419" s="72"/>
      <c r="T419" s="73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8" t="s">
        <v>154</v>
      </c>
      <c r="AU419" s="18" t="s">
        <v>83</v>
      </c>
    </row>
    <row r="420" spans="1:65" s="13" customFormat="1" ht="11.25">
      <c r="B420" s="207"/>
      <c r="C420" s="208"/>
      <c r="D420" s="200" t="s">
        <v>157</v>
      </c>
      <c r="E420" s="209" t="s">
        <v>1</v>
      </c>
      <c r="F420" s="210" t="s">
        <v>2217</v>
      </c>
      <c r="G420" s="208"/>
      <c r="H420" s="209" t="s">
        <v>1</v>
      </c>
      <c r="I420" s="211"/>
      <c r="J420" s="208"/>
      <c r="K420" s="208"/>
      <c r="L420" s="212"/>
      <c r="M420" s="213"/>
      <c r="N420" s="214"/>
      <c r="O420" s="214"/>
      <c r="P420" s="214"/>
      <c r="Q420" s="214"/>
      <c r="R420" s="214"/>
      <c r="S420" s="214"/>
      <c r="T420" s="215"/>
      <c r="AT420" s="216" t="s">
        <v>157</v>
      </c>
      <c r="AU420" s="216" t="s">
        <v>83</v>
      </c>
      <c r="AV420" s="13" t="s">
        <v>81</v>
      </c>
      <c r="AW420" s="13" t="s">
        <v>30</v>
      </c>
      <c r="AX420" s="13" t="s">
        <v>73</v>
      </c>
      <c r="AY420" s="216" t="s">
        <v>146</v>
      </c>
    </row>
    <row r="421" spans="1:65" s="14" customFormat="1" ht="22.5">
      <c r="B421" s="217"/>
      <c r="C421" s="218"/>
      <c r="D421" s="200" t="s">
        <v>157</v>
      </c>
      <c r="E421" s="219" t="s">
        <v>1</v>
      </c>
      <c r="F421" s="220" t="s">
        <v>2218</v>
      </c>
      <c r="G421" s="218"/>
      <c r="H421" s="221">
        <v>221.6</v>
      </c>
      <c r="I421" s="222"/>
      <c r="J421" s="218"/>
      <c r="K421" s="218"/>
      <c r="L421" s="223"/>
      <c r="M421" s="224"/>
      <c r="N421" s="225"/>
      <c r="O421" s="225"/>
      <c r="P421" s="225"/>
      <c r="Q421" s="225"/>
      <c r="R421" s="225"/>
      <c r="S421" s="225"/>
      <c r="T421" s="226"/>
      <c r="AT421" s="227" t="s">
        <v>157</v>
      </c>
      <c r="AU421" s="227" t="s">
        <v>83</v>
      </c>
      <c r="AV421" s="14" t="s">
        <v>83</v>
      </c>
      <c r="AW421" s="14" t="s">
        <v>30</v>
      </c>
      <c r="AX421" s="14" t="s">
        <v>73</v>
      </c>
      <c r="AY421" s="227" t="s">
        <v>146</v>
      </c>
    </row>
    <row r="422" spans="1:65" s="15" customFormat="1" ht="11.25">
      <c r="B422" s="228"/>
      <c r="C422" s="229"/>
      <c r="D422" s="200" t="s">
        <v>157</v>
      </c>
      <c r="E422" s="230" t="s">
        <v>1</v>
      </c>
      <c r="F422" s="231" t="s">
        <v>160</v>
      </c>
      <c r="G422" s="229"/>
      <c r="H422" s="232">
        <v>221.6</v>
      </c>
      <c r="I422" s="233"/>
      <c r="J422" s="229"/>
      <c r="K422" s="229"/>
      <c r="L422" s="234"/>
      <c r="M422" s="235"/>
      <c r="N422" s="236"/>
      <c r="O422" s="236"/>
      <c r="P422" s="236"/>
      <c r="Q422" s="236"/>
      <c r="R422" s="236"/>
      <c r="S422" s="236"/>
      <c r="T422" s="237"/>
      <c r="AT422" s="238" t="s">
        <v>157</v>
      </c>
      <c r="AU422" s="238" t="s">
        <v>83</v>
      </c>
      <c r="AV422" s="15" t="s">
        <v>153</v>
      </c>
      <c r="AW422" s="15" t="s">
        <v>30</v>
      </c>
      <c r="AX422" s="15" t="s">
        <v>81</v>
      </c>
      <c r="AY422" s="238" t="s">
        <v>146</v>
      </c>
    </row>
    <row r="423" spans="1:65" s="2" customFormat="1" ht="16.5" customHeight="1">
      <c r="A423" s="35"/>
      <c r="B423" s="36"/>
      <c r="C423" s="239" t="s">
        <v>393</v>
      </c>
      <c r="D423" s="239" t="s">
        <v>161</v>
      </c>
      <c r="E423" s="240" t="s">
        <v>2219</v>
      </c>
      <c r="F423" s="241" t="s">
        <v>2220</v>
      </c>
      <c r="G423" s="242" t="s">
        <v>327</v>
      </c>
      <c r="H423" s="243">
        <v>12</v>
      </c>
      <c r="I423" s="244"/>
      <c r="J423" s="245">
        <f>ROUND(I423*H423,2)</f>
        <v>0</v>
      </c>
      <c r="K423" s="241" t="s">
        <v>152</v>
      </c>
      <c r="L423" s="246"/>
      <c r="M423" s="247" t="s">
        <v>1</v>
      </c>
      <c r="N423" s="248" t="s">
        <v>38</v>
      </c>
      <c r="O423" s="72"/>
      <c r="P423" s="196">
        <f>O423*H423</f>
        <v>0</v>
      </c>
      <c r="Q423" s="196">
        <v>0</v>
      </c>
      <c r="R423" s="196">
        <f>Q423*H423</f>
        <v>0</v>
      </c>
      <c r="S423" s="196">
        <v>0</v>
      </c>
      <c r="T423" s="197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198" t="s">
        <v>281</v>
      </c>
      <c r="AT423" s="198" t="s">
        <v>161</v>
      </c>
      <c r="AU423" s="198" t="s">
        <v>83</v>
      </c>
      <c r="AY423" s="18" t="s">
        <v>146</v>
      </c>
      <c r="BE423" s="199">
        <f>IF(N423="základní",J423,0)</f>
        <v>0</v>
      </c>
      <c r="BF423" s="199">
        <f>IF(N423="snížená",J423,0)</f>
        <v>0</v>
      </c>
      <c r="BG423" s="199">
        <f>IF(N423="zákl. přenesená",J423,0)</f>
        <v>0</v>
      </c>
      <c r="BH423" s="199">
        <f>IF(N423="sníž. přenesená",J423,0)</f>
        <v>0</v>
      </c>
      <c r="BI423" s="199">
        <f>IF(N423="nulová",J423,0)</f>
        <v>0</v>
      </c>
      <c r="BJ423" s="18" t="s">
        <v>81</v>
      </c>
      <c r="BK423" s="199">
        <f>ROUND(I423*H423,2)</f>
        <v>0</v>
      </c>
      <c r="BL423" s="18" t="s">
        <v>199</v>
      </c>
      <c r="BM423" s="198" t="s">
        <v>855</v>
      </c>
    </row>
    <row r="424" spans="1:65" s="2" customFormat="1" ht="11.25">
      <c r="A424" s="35"/>
      <c r="B424" s="36"/>
      <c r="C424" s="37"/>
      <c r="D424" s="200" t="s">
        <v>154</v>
      </c>
      <c r="E424" s="37"/>
      <c r="F424" s="201" t="s">
        <v>2220</v>
      </c>
      <c r="G424" s="37"/>
      <c r="H424" s="37"/>
      <c r="I424" s="202"/>
      <c r="J424" s="37"/>
      <c r="K424" s="37"/>
      <c r="L424" s="40"/>
      <c r="M424" s="203"/>
      <c r="N424" s="204"/>
      <c r="O424" s="72"/>
      <c r="P424" s="72"/>
      <c r="Q424" s="72"/>
      <c r="R424" s="72"/>
      <c r="S424" s="72"/>
      <c r="T424" s="73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8" t="s">
        <v>154</v>
      </c>
      <c r="AU424" s="18" t="s">
        <v>83</v>
      </c>
    </row>
    <row r="425" spans="1:65" s="2" customFormat="1" ht="16.5" customHeight="1">
      <c r="A425" s="35"/>
      <c r="B425" s="36"/>
      <c r="C425" s="239" t="s">
        <v>857</v>
      </c>
      <c r="D425" s="239" t="s">
        <v>161</v>
      </c>
      <c r="E425" s="240" t="s">
        <v>2221</v>
      </c>
      <c r="F425" s="241" t="s">
        <v>2222</v>
      </c>
      <c r="G425" s="242" t="s">
        <v>186</v>
      </c>
      <c r="H425" s="243">
        <v>66.48</v>
      </c>
      <c r="I425" s="244"/>
      <c r="J425" s="245">
        <f>ROUND(I425*H425,2)</f>
        <v>0</v>
      </c>
      <c r="K425" s="241" t="s">
        <v>152</v>
      </c>
      <c r="L425" s="246"/>
      <c r="M425" s="247" t="s">
        <v>1</v>
      </c>
      <c r="N425" s="248" t="s">
        <v>38</v>
      </c>
      <c r="O425" s="72"/>
      <c r="P425" s="196">
        <f>O425*H425</f>
        <v>0</v>
      </c>
      <c r="Q425" s="196">
        <v>0</v>
      </c>
      <c r="R425" s="196">
        <f>Q425*H425</f>
        <v>0</v>
      </c>
      <c r="S425" s="196">
        <v>0</v>
      </c>
      <c r="T425" s="197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198" t="s">
        <v>281</v>
      </c>
      <c r="AT425" s="198" t="s">
        <v>161</v>
      </c>
      <c r="AU425" s="198" t="s">
        <v>83</v>
      </c>
      <c r="AY425" s="18" t="s">
        <v>146</v>
      </c>
      <c r="BE425" s="199">
        <f>IF(N425="základní",J425,0)</f>
        <v>0</v>
      </c>
      <c r="BF425" s="199">
        <f>IF(N425="snížená",J425,0)</f>
        <v>0</v>
      </c>
      <c r="BG425" s="199">
        <f>IF(N425="zákl. přenesená",J425,0)</f>
        <v>0</v>
      </c>
      <c r="BH425" s="199">
        <f>IF(N425="sníž. přenesená",J425,0)</f>
        <v>0</v>
      </c>
      <c r="BI425" s="199">
        <f>IF(N425="nulová",J425,0)</f>
        <v>0</v>
      </c>
      <c r="BJ425" s="18" t="s">
        <v>81</v>
      </c>
      <c r="BK425" s="199">
        <f>ROUND(I425*H425,2)</f>
        <v>0</v>
      </c>
      <c r="BL425" s="18" t="s">
        <v>199</v>
      </c>
      <c r="BM425" s="198" t="s">
        <v>861</v>
      </c>
    </row>
    <row r="426" spans="1:65" s="2" customFormat="1" ht="11.25">
      <c r="A426" s="35"/>
      <c r="B426" s="36"/>
      <c r="C426" s="37"/>
      <c r="D426" s="200" t="s">
        <v>154</v>
      </c>
      <c r="E426" s="37"/>
      <c r="F426" s="201" t="s">
        <v>2222</v>
      </c>
      <c r="G426" s="37"/>
      <c r="H426" s="37"/>
      <c r="I426" s="202"/>
      <c r="J426" s="37"/>
      <c r="K426" s="37"/>
      <c r="L426" s="40"/>
      <c r="M426" s="203"/>
      <c r="N426" s="204"/>
      <c r="O426" s="72"/>
      <c r="P426" s="72"/>
      <c r="Q426" s="72"/>
      <c r="R426" s="72"/>
      <c r="S426" s="72"/>
      <c r="T426" s="73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T426" s="18" t="s">
        <v>154</v>
      </c>
      <c r="AU426" s="18" t="s">
        <v>83</v>
      </c>
    </row>
    <row r="427" spans="1:65" s="14" customFormat="1" ht="11.25">
      <c r="B427" s="217"/>
      <c r="C427" s="218"/>
      <c r="D427" s="200" t="s">
        <v>157</v>
      </c>
      <c r="E427" s="219" t="s">
        <v>1</v>
      </c>
      <c r="F427" s="220" t="s">
        <v>2223</v>
      </c>
      <c r="G427" s="218"/>
      <c r="H427" s="221">
        <v>66.48</v>
      </c>
      <c r="I427" s="222"/>
      <c r="J427" s="218"/>
      <c r="K427" s="218"/>
      <c r="L427" s="223"/>
      <c r="M427" s="224"/>
      <c r="N427" s="225"/>
      <c r="O427" s="225"/>
      <c r="P427" s="225"/>
      <c r="Q427" s="225"/>
      <c r="R427" s="225"/>
      <c r="S427" s="225"/>
      <c r="T427" s="226"/>
      <c r="AT427" s="227" t="s">
        <v>157</v>
      </c>
      <c r="AU427" s="227" t="s">
        <v>83</v>
      </c>
      <c r="AV427" s="14" t="s">
        <v>83</v>
      </c>
      <c r="AW427" s="14" t="s">
        <v>30</v>
      </c>
      <c r="AX427" s="14" t="s">
        <v>73</v>
      </c>
      <c r="AY427" s="227" t="s">
        <v>146</v>
      </c>
    </row>
    <row r="428" spans="1:65" s="15" customFormat="1" ht="11.25">
      <c r="B428" s="228"/>
      <c r="C428" s="229"/>
      <c r="D428" s="200" t="s">
        <v>157</v>
      </c>
      <c r="E428" s="230" t="s">
        <v>1</v>
      </c>
      <c r="F428" s="231" t="s">
        <v>160</v>
      </c>
      <c r="G428" s="229"/>
      <c r="H428" s="232">
        <v>66.48</v>
      </c>
      <c r="I428" s="233"/>
      <c r="J428" s="229"/>
      <c r="K428" s="229"/>
      <c r="L428" s="234"/>
      <c r="M428" s="235"/>
      <c r="N428" s="236"/>
      <c r="O428" s="236"/>
      <c r="P428" s="236"/>
      <c r="Q428" s="236"/>
      <c r="R428" s="236"/>
      <c r="S428" s="236"/>
      <c r="T428" s="237"/>
      <c r="AT428" s="238" t="s">
        <v>157</v>
      </c>
      <c r="AU428" s="238" t="s">
        <v>83</v>
      </c>
      <c r="AV428" s="15" t="s">
        <v>153</v>
      </c>
      <c r="AW428" s="15" t="s">
        <v>30</v>
      </c>
      <c r="AX428" s="15" t="s">
        <v>81</v>
      </c>
      <c r="AY428" s="238" t="s">
        <v>146</v>
      </c>
    </row>
    <row r="429" spans="1:65" s="2" customFormat="1" ht="24.2" customHeight="1">
      <c r="A429" s="35"/>
      <c r="B429" s="36"/>
      <c r="C429" s="187" t="s">
        <v>680</v>
      </c>
      <c r="D429" s="187" t="s">
        <v>148</v>
      </c>
      <c r="E429" s="188" t="s">
        <v>2224</v>
      </c>
      <c r="F429" s="189" t="s">
        <v>2225</v>
      </c>
      <c r="G429" s="190" t="s">
        <v>186</v>
      </c>
      <c r="H429" s="191">
        <v>96.8</v>
      </c>
      <c r="I429" s="192"/>
      <c r="J429" s="193">
        <f>ROUND(I429*H429,2)</f>
        <v>0</v>
      </c>
      <c r="K429" s="189" t="s">
        <v>152</v>
      </c>
      <c r="L429" s="40"/>
      <c r="M429" s="194" t="s">
        <v>1</v>
      </c>
      <c r="N429" s="195" t="s">
        <v>38</v>
      </c>
      <c r="O429" s="72"/>
      <c r="P429" s="196">
        <f>O429*H429</f>
        <v>0</v>
      </c>
      <c r="Q429" s="196">
        <v>0</v>
      </c>
      <c r="R429" s="196">
        <f>Q429*H429</f>
        <v>0</v>
      </c>
      <c r="S429" s="196">
        <v>0</v>
      </c>
      <c r="T429" s="197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198" t="s">
        <v>199</v>
      </c>
      <c r="AT429" s="198" t="s">
        <v>148</v>
      </c>
      <c r="AU429" s="198" t="s">
        <v>83</v>
      </c>
      <c r="AY429" s="18" t="s">
        <v>146</v>
      </c>
      <c r="BE429" s="199">
        <f>IF(N429="základní",J429,0)</f>
        <v>0</v>
      </c>
      <c r="BF429" s="199">
        <f>IF(N429="snížená",J429,0)</f>
        <v>0</v>
      </c>
      <c r="BG429" s="199">
        <f>IF(N429="zákl. přenesená",J429,0)</f>
        <v>0</v>
      </c>
      <c r="BH429" s="199">
        <f>IF(N429="sníž. přenesená",J429,0)</f>
        <v>0</v>
      </c>
      <c r="BI429" s="199">
        <f>IF(N429="nulová",J429,0)</f>
        <v>0</v>
      </c>
      <c r="BJ429" s="18" t="s">
        <v>81</v>
      </c>
      <c r="BK429" s="199">
        <f>ROUND(I429*H429,2)</f>
        <v>0</v>
      </c>
      <c r="BL429" s="18" t="s">
        <v>199</v>
      </c>
      <c r="BM429" s="198" t="s">
        <v>865</v>
      </c>
    </row>
    <row r="430" spans="1:65" s="2" customFormat="1" ht="11.25">
      <c r="A430" s="35"/>
      <c r="B430" s="36"/>
      <c r="C430" s="37"/>
      <c r="D430" s="200" t="s">
        <v>154</v>
      </c>
      <c r="E430" s="37"/>
      <c r="F430" s="201" t="s">
        <v>2225</v>
      </c>
      <c r="G430" s="37"/>
      <c r="H430" s="37"/>
      <c r="I430" s="202"/>
      <c r="J430" s="37"/>
      <c r="K430" s="37"/>
      <c r="L430" s="40"/>
      <c r="M430" s="203"/>
      <c r="N430" s="204"/>
      <c r="O430" s="72"/>
      <c r="P430" s="72"/>
      <c r="Q430" s="72"/>
      <c r="R430" s="72"/>
      <c r="S430" s="72"/>
      <c r="T430" s="73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T430" s="18" t="s">
        <v>154</v>
      </c>
      <c r="AU430" s="18" t="s">
        <v>83</v>
      </c>
    </row>
    <row r="431" spans="1:65" s="2" customFormat="1" ht="11.25">
      <c r="A431" s="35"/>
      <c r="B431" s="36"/>
      <c r="C431" s="37"/>
      <c r="D431" s="205" t="s">
        <v>155</v>
      </c>
      <c r="E431" s="37"/>
      <c r="F431" s="206" t="s">
        <v>2226</v>
      </c>
      <c r="G431" s="37"/>
      <c r="H431" s="37"/>
      <c r="I431" s="202"/>
      <c r="J431" s="37"/>
      <c r="K431" s="37"/>
      <c r="L431" s="40"/>
      <c r="M431" s="203"/>
      <c r="N431" s="204"/>
      <c r="O431" s="72"/>
      <c r="P431" s="72"/>
      <c r="Q431" s="72"/>
      <c r="R431" s="72"/>
      <c r="S431" s="72"/>
      <c r="T431" s="73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155</v>
      </c>
      <c r="AU431" s="18" t="s">
        <v>83</v>
      </c>
    </row>
    <row r="432" spans="1:65" s="13" customFormat="1" ht="11.25">
      <c r="B432" s="207"/>
      <c r="C432" s="208"/>
      <c r="D432" s="200" t="s">
        <v>157</v>
      </c>
      <c r="E432" s="209" t="s">
        <v>1</v>
      </c>
      <c r="F432" s="210" t="s">
        <v>2227</v>
      </c>
      <c r="G432" s="208"/>
      <c r="H432" s="209" t="s">
        <v>1</v>
      </c>
      <c r="I432" s="211"/>
      <c r="J432" s="208"/>
      <c r="K432" s="208"/>
      <c r="L432" s="212"/>
      <c r="M432" s="213"/>
      <c r="N432" s="214"/>
      <c r="O432" s="214"/>
      <c r="P432" s="214"/>
      <c r="Q432" s="214"/>
      <c r="R432" s="214"/>
      <c r="S432" s="214"/>
      <c r="T432" s="215"/>
      <c r="AT432" s="216" t="s">
        <v>157</v>
      </c>
      <c r="AU432" s="216" t="s">
        <v>83</v>
      </c>
      <c r="AV432" s="13" t="s">
        <v>81</v>
      </c>
      <c r="AW432" s="13" t="s">
        <v>30</v>
      </c>
      <c r="AX432" s="13" t="s">
        <v>73</v>
      </c>
      <c r="AY432" s="216" t="s">
        <v>146</v>
      </c>
    </row>
    <row r="433" spans="1:65" s="14" customFormat="1" ht="11.25">
      <c r="B433" s="217"/>
      <c r="C433" s="218"/>
      <c r="D433" s="200" t="s">
        <v>157</v>
      </c>
      <c r="E433" s="219" t="s">
        <v>1</v>
      </c>
      <c r="F433" s="220" t="s">
        <v>2228</v>
      </c>
      <c r="G433" s="218"/>
      <c r="H433" s="221">
        <v>96.8</v>
      </c>
      <c r="I433" s="222"/>
      <c r="J433" s="218"/>
      <c r="K433" s="218"/>
      <c r="L433" s="223"/>
      <c r="M433" s="224"/>
      <c r="N433" s="225"/>
      <c r="O433" s="225"/>
      <c r="P433" s="225"/>
      <c r="Q433" s="225"/>
      <c r="R433" s="225"/>
      <c r="S433" s="225"/>
      <c r="T433" s="226"/>
      <c r="AT433" s="227" t="s">
        <v>157</v>
      </c>
      <c r="AU433" s="227" t="s">
        <v>83</v>
      </c>
      <c r="AV433" s="14" t="s">
        <v>83</v>
      </c>
      <c r="AW433" s="14" t="s">
        <v>30</v>
      </c>
      <c r="AX433" s="14" t="s">
        <v>73</v>
      </c>
      <c r="AY433" s="227" t="s">
        <v>146</v>
      </c>
    </row>
    <row r="434" spans="1:65" s="15" customFormat="1" ht="11.25">
      <c r="B434" s="228"/>
      <c r="C434" s="229"/>
      <c r="D434" s="200" t="s">
        <v>157</v>
      </c>
      <c r="E434" s="230" t="s">
        <v>1</v>
      </c>
      <c r="F434" s="231" t="s">
        <v>160</v>
      </c>
      <c r="G434" s="229"/>
      <c r="H434" s="232">
        <v>96.8</v>
      </c>
      <c r="I434" s="233"/>
      <c r="J434" s="229"/>
      <c r="K434" s="229"/>
      <c r="L434" s="234"/>
      <c r="M434" s="235"/>
      <c r="N434" s="236"/>
      <c r="O434" s="236"/>
      <c r="P434" s="236"/>
      <c r="Q434" s="236"/>
      <c r="R434" s="236"/>
      <c r="S434" s="236"/>
      <c r="T434" s="237"/>
      <c r="AT434" s="238" t="s">
        <v>157</v>
      </c>
      <c r="AU434" s="238" t="s">
        <v>83</v>
      </c>
      <c r="AV434" s="15" t="s">
        <v>153</v>
      </c>
      <c r="AW434" s="15" t="s">
        <v>30</v>
      </c>
      <c r="AX434" s="15" t="s">
        <v>81</v>
      </c>
      <c r="AY434" s="238" t="s">
        <v>146</v>
      </c>
    </row>
    <row r="435" spans="1:65" s="2" customFormat="1" ht="24.2" customHeight="1">
      <c r="A435" s="35"/>
      <c r="B435" s="36"/>
      <c r="C435" s="239" t="s">
        <v>867</v>
      </c>
      <c r="D435" s="239" t="s">
        <v>161</v>
      </c>
      <c r="E435" s="240" t="s">
        <v>2229</v>
      </c>
      <c r="F435" s="241" t="s">
        <v>2230</v>
      </c>
      <c r="G435" s="242" t="s">
        <v>170</v>
      </c>
      <c r="H435" s="243">
        <v>121.88</v>
      </c>
      <c r="I435" s="244"/>
      <c r="J435" s="245">
        <f>ROUND(I435*H435,2)</f>
        <v>0</v>
      </c>
      <c r="K435" s="241" t="s">
        <v>312</v>
      </c>
      <c r="L435" s="246"/>
      <c r="M435" s="247" t="s">
        <v>1</v>
      </c>
      <c r="N435" s="248" t="s">
        <v>38</v>
      </c>
      <c r="O435" s="72"/>
      <c r="P435" s="196">
        <f>O435*H435</f>
        <v>0</v>
      </c>
      <c r="Q435" s="196">
        <v>0</v>
      </c>
      <c r="R435" s="196">
        <f>Q435*H435</f>
        <v>0</v>
      </c>
      <c r="S435" s="196">
        <v>0</v>
      </c>
      <c r="T435" s="197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198" t="s">
        <v>281</v>
      </c>
      <c r="AT435" s="198" t="s">
        <v>161</v>
      </c>
      <c r="AU435" s="198" t="s">
        <v>83</v>
      </c>
      <c r="AY435" s="18" t="s">
        <v>146</v>
      </c>
      <c r="BE435" s="199">
        <f>IF(N435="základní",J435,0)</f>
        <v>0</v>
      </c>
      <c r="BF435" s="199">
        <f>IF(N435="snížená",J435,0)</f>
        <v>0</v>
      </c>
      <c r="BG435" s="199">
        <f>IF(N435="zákl. přenesená",J435,0)</f>
        <v>0</v>
      </c>
      <c r="BH435" s="199">
        <f>IF(N435="sníž. přenesená",J435,0)</f>
        <v>0</v>
      </c>
      <c r="BI435" s="199">
        <f>IF(N435="nulová",J435,0)</f>
        <v>0</v>
      </c>
      <c r="BJ435" s="18" t="s">
        <v>81</v>
      </c>
      <c r="BK435" s="199">
        <f>ROUND(I435*H435,2)</f>
        <v>0</v>
      </c>
      <c r="BL435" s="18" t="s">
        <v>199</v>
      </c>
      <c r="BM435" s="198" t="s">
        <v>870</v>
      </c>
    </row>
    <row r="436" spans="1:65" s="2" customFormat="1" ht="19.5">
      <c r="A436" s="35"/>
      <c r="B436" s="36"/>
      <c r="C436" s="37"/>
      <c r="D436" s="200" t="s">
        <v>154</v>
      </c>
      <c r="E436" s="37"/>
      <c r="F436" s="201" t="s">
        <v>2230</v>
      </c>
      <c r="G436" s="37"/>
      <c r="H436" s="37"/>
      <c r="I436" s="202"/>
      <c r="J436" s="37"/>
      <c r="K436" s="37"/>
      <c r="L436" s="40"/>
      <c r="M436" s="203"/>
      <c r="N436" s="204"/>
      <c r="O436" s="72"/>
      <c r="P436" s="72"/>
      <c r="Q436" s="72"/>
      <c r="R436" s="72"/>
      <c r="S436" s="72"/>
      <c r="T436" s="73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8" t="s">
        <v>154</v>
      </c>
      <c r="AU436" s="18" t="s">
        <v>83</v>
      </c>
    </row>
    <row r="437" spans="1:65" s="2" customFormat="1" ht="37.9" customHeight="1">
      <c r="A437" s="35"/>
      <c r="B437" s="36"/>
      <c r="C437" s="187" t="s">
        <v>683</v>
      </c>
      <c r="D437" s="187" t="s">
        <v>148</v>
      </c>
      <c r="E437" s="188" t="s">
        <v>2019</v>
      </c>
      <c r="F437" s="189" t="s">
        <v>2231</v>
      </c>
      <c r="G437" s="190" t="s">
        <v>261</v>
      </c>
      <c r="H437" s="191">
        <v>1</v>
      </c>
      <c r="I437" s="192"/>
      <c r="J437" s="193">
        <f>ROUND(I437*H437,2)</f>
        <v>0</v>
      </c>
      <c r="K437" s="189" t="s">
        <v>312</v>
      </c>
      <c r="L437" s="40"/>
      <c r="M437" s="194" t="s">
        <v>1</v>
      </c>
      <c r="N437" s="195" t="s">
        <v>38</v>
      </c>
      <c r="O437" s="72"/>
      <c r="P437" s="196">
        <f>O437*H437</f>
        <v>0</v>
      </c>
      <c r="Q437" s="196">
        <v>0</v>
      </c>
      <c r="R437" s="196">
        <f>Q437*H437</f>
        <v>0</v>
      </c>
      <c r="S437" s="196">
        <v>0</v>
      </c>
      <c r="T437" s="197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198" t="s">
        <v>199</v>
      </c>
      <c r="AT437" s="198" t="s">
        <v>148</v>
      </c>
      <c r="AU437" s="198" t="s">
        <v>83</v>
      </c>
      <c r="AY437" s="18" t="s">
        <v>146</v>
      </c>
      <c r="BE437" s="199">
        <f>IF(N437="základní",J437,0)</f>
        <v>0</v>
      </c>
      <c r="BF437" s="199">
        <f>IF(N437="snížená",J437,0)</f>
        <v>0</v>
      </c>
      <c r="BG437" s="199">
        <f>IF(N437="zákl. přenesená",J437,0)</f>
        <v>0</v>
      </c>
      <c r="BH437" s="199">
        <f>IF(N437="sníž. přenesená",J437,0)</f>
        <v>0</v>
      </c>
      <c r="BI437" s="199">
        <f>IF(N437="nulová",J437,0)</f>
        <v>0</v>
      </c>
      <c r="BJ437" s="18" t="s">
        <v>81</v>
      </c>
      <c r="BK437" s="199">
        <f>ROUND(I437*H437,2)</f>
        <v>0</v>
      </c>
      <c r="BL437" s="18" t="s">
        <v>199</v>
      </c>
      <c r="BM437" s="198" t="s">
        <v>874</v>
      </c>
    </row>
    <row r="438" spans="1:65" s="2" customFormat="1" ht="19.5">
      <c r="A438" s="35"/>
      <c r="B438" s="36"/>
      <c r="C438" s="37"/>
      <c r="D438" s="200" t="s">
        <v>154</v>
      </c>
      <c r="E438" s="37"/>
      <c r="F438" s="201" t="s">
        <v>2231</v>
      </c>
      <c r="G438" s="37"/>
      <c r="H438" s="37"/>
      <c r="I438" s="202"/>
      <c r="J438" s="37"/>
      <c r="K438" s="37"/>
      <c r="L438" s="40"/>
      <c r="M438" s="203"/>
      <c r="N438" s="204"/>
      <c r="O438" s="72"/>
      <c r="P438" s="72"/>
      <c r="Q438" s="72"/>
      <c r="R438" s="72"/>
      <c r="S438" s="72"/>
      <c r="T438" s="73"/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T438" s="18" t="s">
        <v>154</v>
      </c>
      <c r="AU438" s="18" t="s">
        <v>83</v>
      </c>
    </row>
    <row r="439" spans="1:65" s="2" customFormat="1" ht="33" customHeight="1">
      <c r="A439" s="35"/>
      <c r="B439" s="36"/>
      <c r="C439" s="187" t="s">
        <v>877</v>
      </c>
      <c r="D439" s="187" t="s">
        <v>148</v>
      </c>
      <c r="E439" s="188" t="s">
        <v>2015</v>
      </c>
      <c r="F439" s="189" t="s">
        <v>2232</v>
      </c>
      <c r="G439" s="190" t="s">
        <v>479</v>
      </c>
      <c r="H439" s="191">
        <v>3</v>
      </c>
      <c r="I439" s="192"/>
      <c r="J439" s="193">
        <f>ROUND(I439*H439,2)</f>
        <v>0</v>
      </c>
      <c r="K439" s="189" t="s">
        <v>312</v>
      </c>
      <c r="L439" s="40"/>
      <c r="M439" s="194" t="s">
        <v>1</v>
      </c>
      <c r="N439" s="195" t="s">
        <v>38</v>
      </c>
      <c r="O439" s="72"/>
      <c r="P439" s="196">
        <f>O439*H439</f>
        <v>0</v>
      </c>
      <c r="Q439" s="196">
        <v>0</v>
      </c>
      <c r="R439" s="196">
        <f>Q439*H439</f>
        <v>0</v>
      </c>
      <c r="S439" s="196">
        <v>0</v>
      </c>
      <c r="T439" s="197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198" t="s">
        <v>199</v>
      </c>
      <c r="AT439" s="198" t="s">
        <v>148</v>
      </c>
      <c r="AU439" s="198" t="s">
        <v>83</v>
      </c>
      <c r="AY439" s="18" t="s">
        <v>146</v>
      </c>
      <c r="BE439" s="199">
        <f>IF(N439="základní",J439,0)</f>
        <v>0</v>
      </c>
      <c r="BF439" s="199">
        <f>IF(N439="snížená",J439,0)</f>
        <v>0</v>
      </c>
      <c r="BG439" s="199">
        <f>IF(N439="zákl. přenesená",J439,0)</f>
        <v>0</v>
      </c>
      <c r="BH439" s="199">
        <f>IF(N439="sníž. přenesená",J439,0)</f>
        <v>0</v>
      </c>
      <c r="BI439" s="199">
        <f>IF(N439="nulová",J439,0)</f>
        <v>0</v>
      </c>
      <c r="BJ439" s="18" t="s">
        <v>81</v>
      </c>
      <c r="BK439" s="199">
        <f>ROUND(I439*H439,2)</f>
        <v>0</v>
      </c>
      <c r="BL439" s="18" t="s">
        <v>199</v>
      </c>
      <c r="BM439" s="198" t="s">
        <v>880</v>
      </c>
    </row>
    <row r="440" spans="1:65" s="2" customFormat="1" ht="19.5">
      <c r="A440" s="35"/>
      <c r="B440" s="36"/>
      <c r="C440" s="37"/>
      <c r="D440" s="200" t="s">
        <v>154</v>
      </c>
      <c r="E440" s="37"/>
      <c r="F440" s="201" t="s">
        <v>2232</v>
      </c>
      <c r="G440" s="37"/>
      <c r="H440" s="37"/>
      <c r="I440" s="202"/>
      <c r="J440" s="37"/>
      <c r="K440" s="37"/>
      <c r="L440" s="40"/>
      <c r="M440" s="203"/>
      <c r="N440" s="204"/>
      <c r="O440" s="72"/>
      <c r="P440" s="72"/>
      <c r="Q440" s="72"/>
      <c r="R440" s="72"/>
      <c r="S440" s="72"/>
      <c r="T440" s="73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T440" s="18" t="s">
        <v>154</v>
      </c>
      <c r="AU440" s="18" t="s">
        <v>83</v>
      </c>
    </row>
    <row r="441" spans="1:65" s="12" customFormat="1" ht="22.9" customHeight="1">
      <c r="B441" s="171"/>
      <c r="C441" s="172"/>
      <c r="D441" s="173" t="s">
        <v>72</v>
      </c>
      <c r="E441" s="185" t="s">
        <v>1623</v>
      </c>
      <c r="F441" s="185" t="s">
        <v>1624</v>
      </c>
      <c r="G441" s="172"/>
      <c r="H441" s="172"/>
      <c r="I441" s="175"/>
      <c r="J441" s="186">
        <f>BK441</f>
        <v>0</v>
      </c>
      <c r="K441" s="172"/>
      <c r="L441" s="177"/>
      <c r="M441" s="178"/>
      <c r="N441" s="179"/>
      <c r="O441" s="179"/>
      <c r="P441" s="180">
        <f>SUM(P442:P530)</f>
        <v>0</v>
      </c>
      <c r="Q441" s="179"/>
      <c r="R441" s="180">
        <f>SUM(R442:R530)</f>
        <v>0</v>
      </c>
      <c r="S441" s="179"/>
      <c r="T441" s="181">
        <f>SUM(T442:T530)</f>
        <v>0</v>
      </c>
      <c r="AR441" s="182" t="s">
        <v>83</v>
      </c>
      <c r="AT441" s="183" t="s">
        <v>72</v>
      </c>
      <c r="AU441" s="183" t="s">
        <v>81</v>
      </c>
      <c r="AY441" s="182" t="s">
        <v>146</v>
      </c>
      <c r="BK441" s="184">
        <f>SUM(BK442:BK530)</f>
        <v>0</v>
      </c>
    </row>
    <row r="442" spans="1:65" s="2" customFormat="1" ht="24.2" customHeight="1">
      <c r="A442" s="35"/>
      <c r="B442" s="36"/>
      <c r="C442" s="187" t="s">
        <v>689</v>
      </c>
      <c r="D442" s="187" t="s">
        <v>148</v>
      </c>
      <c r="E442" s="188" t="s">
        <v>2233</v>
      </c>
      <c r="F442" s="189" t="s">
        <v>2234</v>
      </c>
      <c r="G442" s="190" t="s">
        <v>261</v>
      </c>
      <c r="H442" s="191">
        <v>1</v>
      </c>
      <c r="I442" s="192"/>
      <c r="J442" s="193">
        <f>ROUND(I442*H442,2)</f>
        <v>0</v>
      </c>
      <c r="K442" s="189" t="s">
        <v>312</v>
      </c>
      <c r="L442" s="40"/>
      <c r="M442" s="194" t="s">
        <v>1</v>
      </c>
      <c r="N442" s="195" t="s">
        <v>38</v>
      </c>
      <c r="O442" s="72"/>
      <c r="P442" s="196">
        <f>O442*H442</f>
        <v>0</v>
      </c>
      <c r="Q442" s="196">
        <v>0</v>
      </c>
      <c r="R442" s="196">
        <f>Q442*H442</f>
        <v>0</v>
      </c>
      <c r="S442" s="196">
        <v>0</v>
      </c>
      <c r="T442" s="197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98" t="s">
        <v>199</v>
      </c>
      <c r="AT442" s="198" t="s">
        <v>148</v>
      </c>
      <c r="AU442" s="198" t="s">
        <v>83</v>
      </c>
      <c r="AY442" s="18" t="s">
        <v>146</v>
      </c>
      <c r="BE442" s="199">
        <f>IF(N442="základní",J442,0)</f>
        <v>0</v>
      </c>
      <c r="BF442" s="199">
        <f>IF(N442="snížená",J442,0)</f>
        <v>0</v>
      </c>
      <c r="BG442" s="199">
        <f>IF(N442="zákl. přenesená",J442,0)</f>
        <v>0</v>
      </c>
      <c r="BH442" s="199">
        <f>IF(N442="sníž. přenesená",J442,0)</f>
        <v>0</v>
      </c>
      <c r="BI442" s="199">
        <f>IF(N442="nulová",J442,0)</f>
        <v>0</v>
      </c>
      <c r="BJ442" s="18" t="s">
        <v>81</v>
      </c>
      <c r="BK442" s="199">
        <f>ROUND(I442*H442,2)</f>
        <v>0</v>
      </c>
      <c r="BL442" s="18" t="s">
        <v>199</v>
      </c>
      <c r="BM442" s="198" t="s">
        <v>887</v>
      </c>
    </row>
    <row r="443" spans="1:65" s="2" customFormat="1" ht="11.25">
      <c r="A443" s="35"/>
      <c r="B443" s="36"/>
      <c r="C443" s="37"/>
      <c r="D443" s="200" t="s">
        <v>154</v>
      </c>
      <c r="E443" s="37"/>
      <c r="F443" s="201" t="s">
        <v>2234</v>
      </c>
      <c r="G443" s="37"/>
      <c r="H443" s="37"/>
      <c r="I443" s="202"/>
      <c r="J443" s="37"/>
      <c r="K443" s="37"/>
      <c r="L443" s="40"/>
      <c r="M443" s="203"/>
      <c r="N443" s="204"/>
      <c r="O443" s="72"/>
      <c r="P443" s="72"/>
      <c r="Q443" s="72"/>
      <c r="R443" s="72"/>
      <c r="S443" s="72"/>
      <c r="T443" s="73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8" t="s">
        <v>154</v>
      </c>
      <c r="AU443" s="18" t="s">
        <v>83</v>
      </c>
    </row>
    <row r="444" spans="1:65" s="2" customFormat="1" ht="24.2" customHeight="1">
      <c r="A444" s="35"/>
      <c r="B444" s="36"/>
      <c r="C444" s="187" t="s">
        <v>889</v>
      </c>
      <c r="D444" s="187" t="s">
        <v>148</v>
      </c>
      <c r="E444" s="188" t="s">
        <v>2023</v>
      </c>
      <c r="F444" s="189" t="s">
        <v>2024</v>
      </c>
      <c r="G444" s="190" t="s">
        <v>320</v>
      </c>
      <c r="H444" s="191">
        <v>629</v>
      </c>
      <c r="I444" s="192"/>
      <c r="J444" s="193">
        <f>ROUND(I444*H444,2)</f>
        <v>0</v>
      </c>
      <c r="K444" s="189" t="s">
        <v>152</v>
      </c>
      <c r="L444" s="40"/>
      <c r="M444" s="194" t="s">
        <v>1</v>
      </c>
      <c r="N444" s="195" t="s">
        <v>38</v>
      </c>
      <c r="O444" s="72"/>
      <c r="P444" s="196">
        <f>O444*H444</f>
        <v>0</v>
      </c>
      <c r="Q444" s="196">
        <v>0</v>
      </c>
      <c r="R444" s="196">
        <f>Q444*H444</f>
        <v>0</v>
      </c>
      <c r="S444" s="196">
        <v>0</v>
      </c>
      <c r="T444" s="197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98" t="s">
        <v>199</v>
      </c>
      <c r="AT444" s="198" t="s">
        <v>148</v>
      </c>
      <c r="AU444" s="198" t="s">
        <v>83</v>
      </c>
      <c r="AY444" s="18" t="s">
        <v>146</v>
      </c>
      <c r="BE444" s="199">
        <f>IF(N444="základní",J444,0)</f>
        <v>0</v>
      </c>
      <c r="BF444" s="199">
        <f>IF(N444="snížená",J444,0)</f>
        <v>0</v>
      </c>
      <c r="BG444" s="199">
        <f>IF(N444="zákl. přenesená",J444,0)</f>
        <v>0</v>
      </c>
      <c r="BH444" s="199">
        <f>IF(N444="sníž. přenesená",J444,0)</f>
        <v>0</v>
      </c>
      <c r="BI444" s="199">
        <f>IF(N444="nulová",J444,0)</f>
        <v>0</v>
      </c>
      <c r="BJ444" s="18" t="s">
        <v>81</v>
      </c>
      <c r="BK444" s="199">
        <f>ROUND(I444*H444,2)</f>
        <v>0</v>
      </c>
      <c r="BL444" s="18" t="s">
        <v>199</v>
      </c>
      <c r="BM444" s="198" t="s">
        <v>892</v>
      </c>
    </row>
    <row r="445" spans="1:65" s="2" customFormat="1" ht="19.5">
      <c r="A445" s="35"/>
      <c r="B445" s="36"/>
      <c r="C445" s="37"/>
      <c r="D445" s="200" t="s">
        <v>154</v>
      </c>
      <c r="E445" s="37"/>
      <c r="F445" s="201" t="s">
        <v>2024</v>
      </c>
      <c r="G445" s="37"/>
      <c r="H445" s="37"/>
      <c r="I445" s="202"/>
      <c r="J445" s="37"/>
      <c r="K445" s="37"/>
      <c r="L445" s="40"/>
      <c r="M445" s="203"/>
      <c r="N445" s="204"/>
      <c r="O445" s="72"/>
      <c r="P445" s="72"/>
      <c r="Q445" s="72"/>
      <c r="R445" s="72"/>
      <c r="S445" s="72"/>
      <c r="T445" s="73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154</v>
      </c>
      <c r="AU445" s="18" t="s">
        <v>83</v>
      </c>
    </row>
    <row r="446" spans="1:65" s="2" customFormat="1" ht="11.25">
      <c r="A446" s="35"/>
      <c r="B446" s="36"/>
      <c r="C446" s="37"/>
      <c r="D446" s="205" t="s">
        <v>155</v>
      </c>
      <c r="E446" s="37"/>
      <c r="F446" s="206" t="s">
        <v>2025</v>
      </c>
      <c r="G446" s="37"/>
      <c r="H446" s="37"/>
      <c r="I446" s="202"/>
      <c r="J446" s="37"/>
      <c r="K446" s="37"/>
      <c r="L446" s="40"/>
      <c r="M446" s="203"/>
      <c r="N446" s="204"/>
      <c r="O446" s="72"/>
      <c r="P446" s="72"/>
      <c r="Q446" s="72"/>
      <c r="R446" s="72"/>
      <c r="S446" s="72"/>
      <c r="T446" s="73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8" t="s">
        <v>155</v>
      </c>
      <c r="AU446" s="18" t="s">
        <v>83</v>
      </c>
    </row>
    <row r="447" spans="1:65" s="13" customFormat="1" ht="11.25">
      <c r="B447" s="207"/>
      <c r="C447" s="208"/>
      <c r="D447" s="200" t="s">
        <v>157</v>
      </c>
      <c r="E447" s="209" t="s">
        <v>1</v>
      </c>
      <c r="F447" s="210" t="s">
        <v>2235</v>
      </c>
      <c r="G447" s="208"/>
      <c r="H447" s="209" t="s">
        <v>1</v>
      </c>
      <c r="I447" s="211"/>
      <c r="J447" s="208"/>
      <c r="K447" s="208"/>
      <c r="L447" s="212"/>
      <c r="M447" s="213"/>
      <c r="N447" s="214"/>
      <c r="O447" s="214"/>
      <c r="P447" s="214"/>
      <c r="Q447" s="214"/>
      <c r="R447" s="214"/>
      <c r="S447" s="214"/>
      <c r="T447" s="215"/>
      <c r="AT447" s="216" t="s">
        <v>157</v>
      </c>
      <c r="AU447" s="216" t="s">
        <v>83</v>
      </c>
      <c r="AV447" s="13" t="s">
        <v>81</v>
      </c>
      <c r="AW447" s="13" t="s">
        <v>30</v>
      </c>
      <c r="AX447" s="13" t="s">
        <v>73</v>
      </c>
      <c r="AY447" s="216" t="s">
        <v>146</v>
      </c>
    </row>
    <row r="448" spans="1:65" s="14" customFormat="1" ht="11.25">
      <c r="B448" s="217"/>
      <c r="C448" s="218"/>
      <c r="D448" s="200" t="s">
        <v>157</v>
      </c>
      <c r="E448" s="219" t="s">
        <v>1</v>
      </c>
      <c r="F448" s="220" t="s">
        <v>2236</v>
      </c>
      <c r="G448" s="218"/>
      <c r="H448" s="221">
        <v>192</v>
      </c>
      <c r="I448" s="222"/>
      <c r="J448" s="218"/>
      <c r="K448" s="218"/>
      <c r="L448" s="223"/>
      <c r="M448" s="224"/>
      <c r="N448" s="225"/>
      <c r="O448" s="225"/>
      <c r="P448" s="225"/>
      <c r="Q448" s="225"/>
      <c r="R448" s="225"/>
      <c r="S448" s="225"/>
      <c r="T448" s="226"/>
      <c r="AT448" s="227" t="s">
        <v>157</v>
      </c>
      <c r="AU448" s="227" t="s">
        <v>83</v>
      </c>
      <c r="AV448" s="14" t="s">
        <v>83</v>
      </c>
      <c r="AW448" s="14" t="s">
        <v>30</v>
      </c>
      <c r="AX448" s="14" t="s">
        <v>73</v>
      </c>
      <c r="AY448" s="227" t="s">
        <v>146</v>
      </c>
    </row>
    <row r="449" spans="1:65" s="14" customFormat="1" ht="11.25">
      <c r="B449" s="217"/>
      <c r="C449" s="218"/>
      <c r="D449" s="200" t="s">
        <v>157</v>
      </c>
      <c r="E449" s="219" t="s">
        <v>1</v>
      </c>
      <c r="F449" s="220" t="s">
        <v>2237</v>
      </c>
      <c r="G449" s="218"/>
      <c r="H449" s="221">
        <v>210</v>
      </c>
      <c r="I449" s="222"/>
      <c r="J449" s="218"/>
      <c r="K449" s="218"/>
      <c r="L449" s="223"/>
      <c r="M449" s="224"/>
      <c r="N449" s="225"/>
      <c r="O449" s="225"/>
      <c r="P449" s="225"/>
      <c r="Q449" s="225"/>
      <c r="R449" s="225"/>
      <c r="S449" s="225"/>
      <c r="T449" s="226"/>
      <c r="AT449" s="227" t="s">
        <v>157</v>
      </c>
      <c r="AU449" s="227" t="s">
        <v>83</v>
      </c>
      <c r="AV449" s="14" t="s">
        <v>83</v>
      </c>
      <c r="AW449" s="14" t="s">
        <v>30</v>
      </c>
      <c r="AX449" s="14" t="s">
        <v>73</v>
      </c>
      <c r="AY449" s="227" t="s">
        <v>146</v>
      </c>
    </row>
    <row r="450" spans="1:65" s="14" customFormat="1" ht="11.25">
      <c r="B450" s="217"/>
      <c r="C450" s="218"/>
      <c r="D450" s="200" t="s">
        <v>157</v>
      </c>
      <c r="E450" s="219" t="s">
        <v>1</v>
      </c>
      <c r="F450" s="220" t="s">
        <v>2238</v>
      </c>
      <c r="G450" s="218"/>
      <c r="H450" s="221">
        <v>46</v>
      </c>
      <c r="I450" s="222"/>
      <c r="J450" s="218"/>
      <c r="K450" s="218"/>
      <c r="L450" s="223"/>
      <c r="M450" s="224"/>
      <c r="N450" s="225"/>
      <c r="O450" s="225"/>
      <c r="P450" s="225"/>
      <c r="Q450" s="225"/>
      <c r="R450" s="225"/>
      <c r="S450" s="225"/>
      <c r="T450" s="226"/>
      <c r="AT450" s="227" t="s">
        <v>157</v>
      </c>
      <c r="AU450" s="227" t="s">
        <v>83</v>
      </c>
      <c r="AV450" s="14" t="s">
        <v>83</v>
      </c>
      <c r="AW450" s="14" t="s">
        <v>30</v>
      </c>
      <c r="AX450" s="14" t="s">
        <v>73</v>
      </c>
      <c r="AY450" s="227" t="s">
        <v>146</v>
      </c>
    </row>
    <row r="451" spans="1:65" s="14" customFormat="1" ht="11.25">
      <c r="B451" s="217"/>
      <c r="C451" s="218"/>
      <c r="D451" s="200" t="s">
        <v>157</v>
      </c>
      <c r="E451" s="219" t="s">
        <v>1</v>
      </c>
      <c r="F451" s="220" t="s">
        <v>2238</v>
      </c>
      <c r="G451" s="218"/>
      <c r="H451" s="221">
        <v>46</v>
      </c>
      <c r="I451" s="222"/>
      <c r="J451" s="218"/>
      <c r="K451" s="218"/>
      <c r="L451" s="223"/>
      <c r="M451" s="224"/>
      <c r="N451" s="225"/>
      <c r="O451" s="225"/>
      <c r="P451" s="225"/>
      <c r="Q451" s="225"/>
      <c r="R451" s="225"/>
      <c r="S451" s="225"/>
      <c r="T451" s="226"/>
      <c r="AT451" s="227" t="s">
        <v>157</v>
      </c>
      <c r="AU451" s="227" t="s">
        <v>83</v>
      </c>
      <c r="AV451" s="14" t="s">
        <v>83</v>
      </c>
      <c r="AW451" s="14" t="s">
        <v>30</v>
      </c>
      <c r="AX451" s="14" t="s">
        <v>73</v>
      </c>
      <c r="AY451" s="227" t="s">
        <v>146</v>
      </c>
    </row>
    <row r="452" spans="1:65" s="14" customFormat="1" ht="11.25">
      <c r="B452" s="217"/>
      <c r="C452" s="218"/>
      <c r="D452" s="200" t="s">
        <v>157</v>
      </c>
      <c r="E452" s="219" t="s">
        <v>1</v>
      </c>
      <c r="F452" s="220" t="s">
        <v>2239</v>
      </c>
      <c r="G452" s="218"/>
      <c r="H452" s="221">
        <v>135</v>
      </c>
      <c r="I452" s="222"/>
      <c r="J452" s="218"/>
      <c r="K452" s="218"/>
      <c r="L452" s="223"/>
      <c r="M452" s="224"/>
      <c r="N452" s="225"/>
      <c r="O452" s="225"/>
      <c r="P452" s="225"/>
      <c r="Q452" s="225"/>
      <c r="R452" s="225"/>
      <c r="S452" s="225"/>
      <c r="T452" s="226"/>
      <c r="AT452" s="227" t="s">
        <v>157</v>
      </c>
      <c r="AU452" s="227" t="s">
        <v>83</v>
      </c>
      <c r="AV452" s="14" t="s">
        <v>83</v>
      </c>
      <c r="AW452" s="14" t="s">
        <v>30</v>
      </c>
      <c r="AX452" s="14" t="s">
        <v>73</v>
      </c>
      <c r="AY452" s="227" t="s">
        <v>146</v>
      </c>
    </row>
    <row r="453" spans="1:65" s="15" customFormat="1" ht="11.25">
      <c r="B453" s="228"/>
      <c r="C453" s="229"/>
      <c r="D453" s="200" t="s">
        <v>157</v>
      </c>
      <c r="E453" s="230" t="s">
        <v>1</v>
      </c>
      <c r="F453" s="231" t="s">
        <v>160</v>
      </c>
      <c r="G453" s="229"/>
      <c r="H453" s="232">
        <v>629</v>
      </c>
      <c r="I453" s="233"/>
      <c r="J453" s="229"/>
      <c r="K453" s="229"/>
      <c r="L453" s="234"/>
      <c r="M453" s="235"/>
      <c r="N453" s="236"/>
      <c r="O453" s="236"/>
      <c r="P453" s="236"/>
      <c r="Q453" s="236"/>
      <c r="R453" s="236"/>
      <c r="S453" s="236"/>
      <c r="T453" s="237"/>
      <c r="AT453" s="238" t="s">
        <v>157</v>
      </c>
      <c r="AU453" s="238" t="s">
        <v>83</v>
      </c>
      <c r="AV453" s="15" t="s">
        <v>153</v>
      </c>
      <c r="AW453" s="15" t="s">
        <v>30</v>
      </c>
      <c r="AX453" s="15" t="s">
        <v>81</v>
      </c>
      <c r="AY453" s="238" t="s">
        <v>146</v>
      </c>
    </row>
    <row r="454" spans="1:65" s="2" customFormat="1" ht="24.2" customHeight="1">
      <c r="A454" s="35"/>
      <c r="B454" s="36"/>
      <c r="C454" s="239" t="s">
        <v>696</v>
      </c>
      <c r="D454" s="239" t="s">
        <v>161</v>
      </c>
      <c r="E454" s="240" t="s">
        <v>2026</v>
      </c>
      <c r="F454" s="241" t="s">
        <v>2027</v>
      </c>
      <c r="G454" s="242" t="s">
        <v>320</v>
      </c>
      <c r="H454" s="243">
        <v>660.45</v>
      </c>
      <c r="I454" s="244"/>
      <c r="J454" s="245">
        <f>ROUND(I454*H454,2)</f>
        <v>0</v>
      </c>
      <c r="K454" s="241" t="s">
        <v>152</v>
      </c>
      <c r="L454" s="246"/>
      <c r="M454" s="247" t="s">
        <v>1</v>
      </c>
      <c r="N454" s="248" t="s">
        <v>38</v>
      </c>
      <c r="O454" s="72"/>
      <c r="P454" s="196">
        <f>O454*H454</f>
        <v>0</v>
      </c>
      <c r="Q454" s="196">
        <v>0</v>
      </c>
      <c r="R454" s="196">
        <f>Q454*H454</f>
        <v>0</v>
      </c>
      <c r="S454" s="196">
        <v>0</v>
      </c>
      <c r="T454" s="197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198" t="s">
        <v>281</v>
      </c>
      <c r="AT454" s="198" t="s">
        <v>161</v>
      </c>
      <c r="AU454" s="198" t="s">
        <v>83</v>
      </c>
      <c r="AY454" s="18" t="s">
        <v>146</v>
      </c>
      <c r="BE454" s="199">
        <f>IF(N454="základní",J454,0)</f>
        <v>0</v>
      </c>
      <c r="BF454" s="199">
        <f>IF(N454="snížená",J454,0)</f>
        <v>0</v>
      </c>
      <c r="BG454" s="199">
        <f>IF(N454="zákl. přenesená",J454,0)</f>
        <v>0</v>
      </c>
      <c r="BH454" s="199">
        <f>IF(N454="sníž. přenesená",J454,0)</f>
        <v>0</v>
      </c>
      <c r="BI454" s="199">
        <f>IF(N454="nulová",J454,0)</f>
        <v>0</v>
      </c>
      <c r="BJ454" s="18" t="s">
        <v>81</v>
      </c>
      <c r="BK454" s="199">
        <f>ROUND(I454*H454,2)</f>
        <v>0</v>
      </c>
      <c r="BL454" s="18" t="s">
        <v>199</v>
      </c>
      <c r="BM454" s="198" t="s">
        <v>896</v>
      </c>
    </row>
    <row r="455" spans="1:65" s="2" customFormat="1" ht="11.25">
      <c r="A455" s="35"/>
      <c r="B455" s="36"/>
      <c r="C455" s="37"/>
      <c r="D455" s="200" t="s">
        <v>154</v>
      </c>
      <c r="E455" s="37"/>
      <c r="F455" s="201" t="s">
        <v>2027</v>
      </c>
      <c r="G455" s="37"/>
      <c r="H455" s="37"/>
      <c r="I455" s="202"/>
      <c r="J455" s="37"/>
      <c r="K455" s="37"/>
      <c r="L455" s="40"/>
      <c r="M455" s="203"/>
      <c r="N455" s="204"/>
      <c r="O455" s="72"/>
      <c r="P455" s="72"/>
      <c r="Q455" s="72"/>
      <c r="R455" s="72"/>
      <c r="S455" s="72"/>
      <c r="T455" s="73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154</v>
      </c>
      <c r="AU455" s="18" t="s">
        <v>83</v>
      </c>
    </row>
    <row r="456" spans="1:65" s="14" customFormat="1" ht="11.25">
      <c r="B456" s="217"/>
      <c r="C456" s="218"/>
      <c r="D456" s="200" t="s">
        <v>157</v>
      </c>
      <c r="E456" s="219" t="s">
        <v>1</v>
      </c>
      <c r="F456" s="220" t="s">
        <v>2240</v>
      </c>
      <c r="G456" s="218"/>
      <c r="H456" s="221">
        <v>660.45</v>
      </c>
      <c r="I456" s="222"/>
      <c r="J456" s="218"/>
      <c r="K456" s="218"/>
      <c r="L456" s="223"/>
      <c r="M456" s="224"/>
      <c r="N456" s="225"/>
      <c r="O456" s="225"/>
      <c r="P456" s="225"/>
      <c r="Q456" s="225"/>
      <c r="R456" s="225"/>
      <c r="S456" s="225"/>
      <c r="T456" s="226"/>
      <c r="AT456" s="227" t="s">
        <v>157</v>
      </c>
      <c r="AU456" s="227" t="s">
        <v>83</v>
      </c>
      <c r="AV456" s="14" t="s">
        <v>83</v>
      </c>
      <c r="AW456" s="14" t="s">
        <v>30</v>
      </c>
      <c r="AX456" s="14" t="s">
        <v>73</v>
      </c>
      <c r="AY456" s="227" t="s">
        <v>146</v>
      </c>
    </row>
    <row r="457" spans="1:65" s="15" customFormat="1" ht="11.25">
      <c r="B457" s="228"/>
      <c r="C457" s="229"/>
      <c r="D457" s="200" t="s">
        <v>157</v>
      </c>
      <c r="E457" s="230" t="s">
        <v>1</v>
      </c>
      <c r="F457" s="231" t="s">
        <v>160</v>
      </c>
      <c r="G457" s="229"/>
      <c r="H457" s="232">
        <v>660.45</v>
      </c>
      <c r="I457" s="233"/>
      <c r="J457" s="229"/>
      <c r="K457" s="229"/>
      <c r="L457" s="234"/>
      <c r="M457" s="235"/>
      <c r="N457" s="236"/>
      <c r="O457" s="236"/>
      <c r="P457" s="236"/>
      <c r="Q457" s="236"/>
      <c r="R457" s="236"/>
      <c r="S457" s="236"/>
      <c r="T457" s="237"/>
      <c r="AT457" s="238" t="s">
        <v>157</v>
      </c>
      <c r="AU457" s="238" t="s">
        <v>83</v>
      </c>
      <c r="AV457" s="15" t="s">
        <v>153</v>
      </c>
      <c r="AW457" s="15" t="s">
        <v>30</v>
      </c>
      <c r="AX457" s="15" t="s">
        <v>81</v>
      </c>
      <c r="AY457" s="238" t="s">
        <v>146</v>
      </c>
    </row>
    <row r="458" spans="1:65" s="2" customFormat="1" ht="24.2" customHeight="1">
      <c r="A458" s="35"/>
      <c r="B458" s="36"/>
      <c r="C458" s="187" t="s">
        <v>898</v>
      </c>
      <c r="D458" s="187" t="s">
        <v>148</v>
      </c>
      <c r="E458" s="188" t="s">
        <v>2241</v>
      </c>
      <c r="F458" s="189" t="s">
        <v>2242</v>
      </c>
      <c r="G458" s="190" t="s">
        <v>170</v>
      </c>
      <c r="H458" s="191">
        <v>91.2</v>
      </c>
      <c r="I458" s="192"/>
      <c r="J458" s="193">
        <f>ROUND(I458*H458,2)</f>
        <v>0</v>
      </c>
      <c r="K458" s="189" t="s">
        <v>152</v>
      </c>
      <c r="L458" s="40"/>
      <c r="M458" s="194" t="s">
        <v>1</v>
      </c>
      <c r="N458" s="195" t="s">
        <v>38</v>
      </c>
      <c r="O458" s="72"/>
      <c r="P458" s="196">
        <f>O458*H458</f>
        <v>0</v>
      </c>
      <c r="Q458" s="196">
        <v>0</v>
      </c>
      <c r="R458" s="196">
        <f>Q458*H458</f>
        <v>0</v>
      </c>
      <c r="S458" s="196">
        <v>0</v>
      </c>
      <c r="T458" s="197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198" t="s">
        <v>199</v>
      </c>
      <c r="AT458" s="198" t="s">
        <v>148</v>
      </c>
      <c r="AU458" s="198" t="s">
        <v>83</v>
      </c>
      <c r="AY458" s="18" t="s">
        <v>146</v>
      </c>
      <c r="BE458" s="199">
        <f>IF(N458="základní",J458,0)</f>
        <v>0</v>
      </c>
      <c r="BF458" s="199">
        <f>IF(N458="snížená",J458,0)</f>
        <v>0</v>
      </c>
      <c r="BG458" s="199">
        <f>IF(N458="zákl. přenesená",J458,0)</f>
        <v>0</v>
      </c>
      <c r="BH458" s="199">
        <f>IF(N458="sníž. přenesená",J458,0)</f>
        <v>0</v>
      </c>
      <c r="BI458" s="199">
        <f>IF(N458="nulová",J458,0)</f>
        <v>0</v>
      </c>
      <c r="BJ458" s="18" t="s">
        <v>81</v>
      </c>
      <c r="BK458" s="199">
        <f>ROUND(I458*H458,2)</f>
        <v>0</v>
      </c>
      <c r="BL458" s="18" t="s">
        <v>199</v>
      </c>
      <c r="BM458" s="198" t="s">
        <v>901</v>
      </c>
    </row>
    <row r="459" spans="1:65" s="2" customFormat="1" ht="11.25">
      <c r="A459" s="35"/>
      <c r="B459" s="36"/>
      <c r="C459" s="37"/>
      <c r="D459" s="200" t="s">
        <v>154</v>
      </c>
      <c r="E459" s="37"/>
      <c r="F459" s="201" t="s">
        <v>2242</v>
      </c>
      <c r="G459" s="37"/>
      <c r="H459" s="37"/>
      <c r="I459" s="202"/>
      <c r="J459" s="37"/>
      <c r="K459" s="37"/>
      <c r="L459" s="40"/>
      <c r="M459" s="203"/>
      <c r="N459" s="204"/>
      <c r="O459" s="72"/>
      <c r="P459" s="72"/>
      <c r="Q459" s="72"/>
      <c r="R459" s="72"/>
      <c r="S459" s="72"/>
      <c r="T459" s="73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T459" s="18" t="s">
        <v>154</v>
      </c>
      <c r="AU459" s="18" t="s">
        <v>83</v>
      </c>
    </row>
    <row r="460" spans="1:65" s="2" customFormat="1" ht="11.25">
      <c r="A460" s="35"/>
      <c r="B460" s="36"/>
      <c r="C460" s="37"/>
      <c r="D460" s="205" t="s">
        <v>155</v>
      </c>
      <c r="E460" s="37"/>
      <c r="F460" s="206" t="s">
        <v>2243</v>
      </c>
      <c r="G460" s="37"/>
      <c r="H460" s="37"/>
      <c r="I460" s="202"/>
      <c r="J460" s="37"/>
      <c r="K460" s="37"/>
      <c r="L460" s="40"/>
      <c r="M460" s="203"/>
      <c r="N460" s="204"/>
      <c r="O460" s="72"/>
      <c r="P460" s="72"/>
      <c r="Q460" s="72"/>
      <c r="R460" s="72"/>
      <c r="S460" s="72"/>
      <c r="T460" s="73"/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T460" s="18" t="s">
        <v>155</v>
      </c>
      <c r="AU460" s="18" t="s">
        <v>83</v>
      </c>
    </row>
    <row r="461" spans="1:65" s="13" customFormat="1" ht="11.25">
      <c r="B461" s="207"/>
      <c r="C461" s="208"/>
      <c r="D461" s="200" t="s">
        <v>157</v>
      </c>
      <c r="E461" s="209" t="s">
        <v>1</v>
      </c>
      <c r="F461" s="210" t="s">
        <v>2244</v>
      </c>
      <c r="G461" s="208"/>
      <c r="H461" s="209" t="s">
        <v>1</v>
      </c>
      <c r="I461" s="211"/>
      <c r="J461" s="208"/>
      <c r="K461" s="208"/>
      <c r="L461" s="212"/>
      <c r="M461" s="213"/>
      <c r="N461" s="214"/>
      <c r="O461" s="214"/>
      <c r="P461" s="214"/>
      <c r="Q461" s="214"/>
      <c r="R461" s="214"/>
      <c r="S461" s="214"/>
      <c r="T461" s="215"/>
      <c r="AT461" s="216" t="s">
        <v>157</v>
      </c>
      <c r="AU461" s="216" t="s">
        <v>83</v>
      </c>
      <c r="AV461" s="13" t="s">
        <v>81</v>
      </c>
      <c r="AW461" s="13" t="s">
        <v>30</v>
      </c>
      <c r="AX461" s="13" t="s">
        <v>73</v>
      </c>
      <c r="AY461" s="216" t="s">
        <v>146</v>
      </c>
    </row>
    <row r="462" spans="1:65" s="14" customFormat="1" ht="11.25">
      <c r="B462" s="217"/>
      <c r="C462" s="218"/>
      <c r="D462" s="200" t="s">
        <v>157</v>
      </c>
      <c r="E462" s="219" t="s">
        <v>1</v>
      </c>
      <c r="F462" s="220" t="s">
        <v>2136</v>
      </c>
      <c r="G462" s="218"/>
      <c r="H462" s="221">
        <v>28.8</v>
      </c>
      <c r="I462" s="222"/>
      <c r="J462" s="218"/>
      <c r="K462" s="218"/>
      <c r="L462" s="223"/>
      <c r="M462" s="224"/>
      <c r="N462" s="225"/>
      <c r="O462" s="225"/>
      <c r="P462" s="225"/>
      <c r="Q462" s="225"/>
      <c r="R462" s="225"/>
      <c r="S462" s="225"/>
      <c r="T462" s="226"/>
      <c r="AT462" s="227" t="s">
        <v>157</v>
      </c>
      <c r="AU462" s="227" t="s">
        <v>83</v>
      </c>
      <c r="AV462" s="14" t="s">
        <v>83</v>
      </c>
      <c r="AW462" s="14" t="s">
        <v>30</v>
      </c>
      <c r="AX462" s="14" t="s">
        <v>73</v>
      </c>
      <c r="AY462" s="227" t="s">
        <v>146</v>
      </c>
    </row>
    <row r="463" spans="1:65" s="14" customFormat="1" ht="11.25">
      <c r="B463" s="217"/>
      <c r="C463" s="218"/>
      <c r="D463" s="200" t="s">
        <v>157</v>
      </c>
      <c r="E463" s="219" t="s">
        <v>1</v>
      </c>
      <c r="F463" s="220" t="s">
        <v>2137</v>
      </c>
      <c r="G463" s="218"/>
      <c r="H463" s="221">
        <v>18</v>
      </c>
      <c r="I463" s="222"/>
      <c r="J463" s="218"/>
      <c r="K463" s="218"/>
      <c r="L463" s="223"/>
      <c r="M463" s="224"/>
      <c r="N463" s="225"/>
      <c r="O463" s="225"/>
      <c r="P463" s="225"/>
      <c r="Q463" s="225"/>
      <c r="R463" s="225"/>
      <c r="S463" s="225"/>
      <c r="T463" s="226"/>
      <c r="AT463" s="227" t="s">
        <v>157</v>
      </c>
      <c r="AU463" s="227" t="s">
        <v>83</v>
      </c>
      <c r="AV463" s="14" t="s">
        <v>83</v>
      </c>
      <c r="AW463" s="14" t="s">
        <v>30</v>
      </c>
      <c r="AX463" s="14" t="s">
        <v>73</v>
      </c>
      <c r="AY463" s="227" t="s">
        <v>146</v>
      </c>
    </row>
    <row r="464" spans="1:65" s="14" customFormat="1" ht="11.25">
      <c r="B464" s="217"/>
      <c r="C464" s="218"/>
      <c r="D464" s="200" t="s">
        <v>157</v>
      </c>
      <c r="E464" s="219" t="s">
        <v>1</v>
      </c>
      <c r="F464" s="220" t="s">
        <v>2138</v>
      </c>
      <c r="G464" s="218"/>
      <c r="H464" s="221">
        <v>38.4</v>
      </c>
      <c r="I464" s="222"/>
      <c r="J464" s="218"/>
      <c r="K464" s="218"/>
      <c r="L464" s="223"/>
      <c r="M464" s="224"/>
      <c r="N464" s="225"/>
      <c r="O464" s="225"/>
      <c r="P464" s="225"/>
      <c r="Q464" s="225"/>
      <c r="R464" s="225"/>
      <c r="S464" s="225"/>
      <c r="T464" s="226"/>
      <c r="AT464" s="227" t="s">
        <v>157</v>
      </c>
      <c r="AU464" s="227" t="s">
        <v>83</v>
      </c>
      <c r="AV464" s="14" t="s">
        <v>83</v>
      </c>
      <c r="AW464" s="14" t="s">
        <v>30</v>
      </c>
      <c r="AX464" s="14" t="s">
        <v>73</v>
      </c>
      <c r="AY464" s="227" t="s">
        <v>146</v>
      </c>
    </row>
    <row r="465" spans="1:65" s="14" customFormat="1" ht="11.25">
      <c r="B465" s="217"/>
      <c r="C465" s="218"/>
      <c r="D465" s="200" t="s">
        <v>157</v>
      </c>
      <c r="E465" s="219" t="s">
        <v>1</v>
      </c>
      <c r="F465" s="220" t="s">
        <v>2139</v>
      </c>
      <c r="G465" s="218"/>
      <c r="H465" s="221">
        <v>6</v>
      </c>
      <c r="I465" s="222"/>
      <c r="J465" s="218"/>
      <c r="K465" s="218"/>
      <c r="L465" s="223"/>
      <c r="M465" s="224"/>
      <c r="N465" s="225"/>
      <c r="O465" s="225"/>
      <c r="P465" s="225"/>
      <c r="Q465" s="225"/>
      <c r="R465" s="225"/>
      <c r="S465" s="225"/>
      <c r="T465" s="226"/>
      <c r="AT465" s="227" t="s">
        <v>157</v>
      </c>
      <c r="AU465" s="227" t="s">
        <v>83</v>
      </c>
      <c r="AV465" s="14" t="s">
        <v>83</v>
      </c>
      <c r="AW465" s="14" t="s">
        <v>30</v>
      </c>
      <c r="AX465" s="14" t="s">
        <v>73</v>
      </c>
      <c r="AY465" s="227" t="s">
        <v>146</v>
      </c>
    </row>
    <row r="466" spans="1:65" s="15" customFormat="1" ht="11.25">
      <c r="B466" s="228"/>
      <c r="C466" s="229"/>
      <c r="D466" s="200" t="s">
        <v>157</v>
      </c>
      <c r="E466" s="230" t="s">
        <v>1</v>
      </c>
      <c r="F466" s="231" t="s">
        <v>160</v>
      </c>
      <c r="G466" s="229"/>
      <c r="H466" s="232">
        <v>91.199999999999989</v>
      </c>
      <c r="I466" s="233"/>
      <c r="J466" s="229"/>
      <c r="K466" s="229"/>
      <c r="L466" s="234"/>
      <c r="M466" s="235"/>
      <c r="N466" s="236"/>
      <c r="O466" s="236"/>
      <c r="P466" s="236"/>
      <c r="Q466" s="236"/>
      <c r="R466" s="236"/>
      <c r="S466" s="236"/>
      <c r="T466" s="237"/>
      <c r="AT466" s="238" t="s">
        <v>157</v>
      </c>
      <c r="AU466" s="238" t="s">
        <v>83</v>
      </c>
      <c r="AV466" s="15" t="s">
        <v>153</v>
      </c>
      <c r="AW466" s="15" t="s">
        <v>30</v>
      </c>
      <c r="AX466" s="15" t="s">
        <v>81</v>
      </c>
      <c r="AY466" s="238" t="s">
        <v>146</v>
      </c>
    </row>
    <row r="467" spans="1:65" s="2" customFormat="1" ht="16.5" customHeight="1">
      <c r="A467" s="35"/>
      <c r="B467" s="36"/>
      <c r="C467" s="239" t="s">
        <v>701</v>
      </c>
      <c r="D467" s="239" t="s">
        <v>161</v>
      </c>
      <c r="E467" s="240" t="s">
        <v>2245</v>
      </c>
      <c r="F467" s="241" t="s">
        <v>2246</v>
      </c>
      <c r="G467" s="242" t="s">
        <v>170</v>
      </c>
      <c r="H467" s="243">
        <v>95.76</v>
      </c>
      <c r="I467" s="244"/>
      <c r="J467" s="245">
        <f>ROUND(I467*H467,2)</f>
        <v>0</v>
      </c>
      <c r="K467" s="241" t="s">
        <v>152</v>
      </c>
      <c r="L467" s="246"/>
      <c r="M467" s="247" t="s">
        <v>1</v>
      </c>
      <c r="N467" s="248" t="s">
        <v>38</v>
      </c>
      <c r="O467" s="72"/>
      <c r="P467" s="196">
        <f>O467*H467</f>
        <v>0</v>
      </c>
      <c r="Q467" s="196">
        <v>0</v>
      </c>
      <c r="R467" s="196">
        <f>Q467*H467</f>
        <v>0</v>
      </c>
      <c r="S467" s="196">
        <v>0</v>
      </c>
      <c r="T467" s="197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198" t="s">
        <v>281</v>
      </c>
      <c r="AT467" s="198" t="s">
        <v>161</v>
      </c>
      <c r="AU467" s="198" t="s">
        <v>83</v>
      </c>
      <c r="AY467" s="18" t="s">
        <v>146</v>
      </c>
      <c r="BE467" s="199">
        <f>IF(N467="základní",J467,0)</f>
        <v>0</v>
      </c>
      <c r="BF467" s="199">
        <f>IF(N467="snížená",J467,0)</f>
        <v>0</v>
      </c>
      <c r="BG467" s="199">
        <f>IF(N467="zákl. přenesená",J467,0)</f>
        <v>0</v>
      </c>
      <c r="BH467" s="199">
        <f>IF(N467="sníž. přenesená",J467,0)</f>
        <v>0</v>
      </c>
      <c r="BI467" s="199">
        <f>IF(N467="nulová",J467,0)</f>
        <v>0</v>
      </c>
      <c r="BJ467" s="18" t="s">
        <v>81</v>
      </c>
      <c r="BK467" s="199">
        <f>ROUND(I467*H467,2)</f>
        <v>0</v>
      </c>
      <c r="BL467" s="18" t="s">
        <v>199</v>
      </c>
      <c r="BM467" s="198" t="s">
        <v>905</v>
      </c>
    </row>
    <row r="468" spans="1:65" s="2" customFormat="1" ht="11.25">
      <c r="A468" s="35"/>
      <c r="B468" s="36"/>
      <c r="C468" s="37"/>
      <c r="D468" s="200" t="s">
        <v>154</v>
      </c>
      <c r="E468" s="37"/>
      <c r="F468" s="201" t="s">
        <v>2246</v>
      </c>
      <c r="G468" s="37"/>
      <c r="H468" s="37"/>
      <c r="I468" s="202"/>
      <c r="J468" s="37"/>
      <c r="K468" s="37"/>
      <c r="L468" s="40"/>
      <c r="M468" s="203"/>
      <c r="N468" s="204"/>
      <c r="O468" s="72"/>
      <c r="P468" s="72"/>
      <c r="Q468" s="72"/>
      <c r="R468" s="72"/>
      <c r="S468" s="72"/>
      <c r="T468" s="73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T468" s="18" t="s">
        <v>154</v>
      </c>
      <c r="AU468" s="18" t="s">
        <v>83</v>
      </c>
    </row>
    <row r="469" spans="1:65" s="14" customFormat="1" ht="11.25">
      <c r="B469" s="217"/>
      <c r="C469" s="218"/>
      <c r="D469" s="200" t="s">
        <v>157</v>
      </c>
      <c r="E469" s="219" t="s">
        <v>1</v>
      </c>
      <c r="F469" s="220" t="s">
        <v>2247</v>
      </c>
      <c r="G469" s="218"/>
      <c r="H469" s="221">
        <v>95.76</v>
      </c>
      <c r="I469" s="222"/>
      <c r="J469" s="218"/>
      <c r="K469" s="218"/>
      <c r="L469" s="223"/>
      <c r="M469" s="224"/>
      <c r="N469" s="225"/>
      <c r="O469" s="225"/>
      <c r="P469" s="225"/>
      <c r="Q469" s="225"/>
      <c r="R469" s="225"/>
      <c r="S469" s="225"/>
      <c r="T469" s="226"/>
      <c r="AT469" s="227" t="s">
        <v>157</v>
      </c>
      <c r="AU469" s="227" t="s">
        <v>83</v>
      </c>
      <c r="AV469" s="14" t="s">
        <v>83</v>
      </c>
      <c r="AW469" s="14" t="s">
        <v>30</v>
      </c>
      <c r="AX469" s="14" t="s">
        <v>73</v>
      </c>
      <c r="AY469" s="227" t="s">
        <v>146</v>
      </c>
    </row>
    <row r="470" spans="1:65" s="15" customFormat="1" ht="11.25">
      <c r="B470" s="228"/>
      <c r="C470" s="229"/>
      <c r="D470" s="200" t="s">
        <v>157</v>
      </c>
      <c r="E470" s="230" t="s">
        <v>1</v>
      </c>
      <c r="F470" s="231" t="s">
        <v>160</v>
      </c>
      <c r="G470" s="229"/>
      <c r="H470" s="232">
        <v>95.76</v>
      </c>
      <c r="I470" s="233"/>
      <c r="J470" s="229"/>
      <c r="K470" s="229"/>
      <c r="L470" s="234"/>
      <c r="M470" s="235"/>
      <c r="N470" s="236"/>
      <c r="O470" s="236"/>
      <c r="P470" s="236"/>
      <c r="Q470" s="236"/>
      <c r="R470" s="236"/>
      <c r="S470" s="236"/>
      <c r="T470" s="237"/>
      <c r="AT470" s="238" t="s">
        <v>157</v>
      </c>
      <c r="AU470" s="238" t="s">
        <v>83</v>
      </c>
      <c r="AV470" s="15" t="s">
        <v>153</v>
      </c>
      <c r="AW470" s="15" t="s">
        <v>30</v>
      </c>
      <c r="AX470" s="15" t="s">
        <v>81</v>
      </c>
      <c r="AY470" s="238" t="s">
        <v>146</v>
      </c>
    </row>
    <row r="471" spans="1:65" s="2" customFormat="1" ht="24.2" customHeight="1">
      <c r="A471" s="35"/>
      <c r="B471" s="36"/>
      <c r="C471" s="187" t="s">
        <v>907</v>
      </c>
      <c r="D471" s="187" t="s">
        <v>148</v>
      </c>
      <c r="E471" s="188" t="s">
        <v>2248</v>
      </c>
      <c r="F471" s="189" t="s">
        <v>2249</v>
      </c>
      <c r="G471" s="190" t="s">
        <v>320</v>
      </c>
      <c r="H471" s="191">
        <v>10</v>
      </c>
      <c r="I471" s="192"/>
      <c r="J471" s="193">
        <f>ROUND(I471*H471,2)</f>
        <v>0</v>
      </c>
      <c r="K471" s="189" t="s">
        <v>152</v>
      </c>
      <c r="L471" s="40"/>
      <c r="M471" s="194" t="s">
        <v>1</v>
      </c>
      <c r="N471" s="195" t="s">
        <v>38</v>
      </c>
      <c r="O471" s="72"/>
      <c r="P471" s="196">
        <f>O471*H471</f>
        <v>0</v>
      </c>
      <c r="Q471" s="196">
        <v>0</v>
      </c>
      <c r="R471" s="196">
        <f>Q471*H471</f>
        <v>0</v>
      </c>
      <c r="S471" s="196">
        <v>0</v>
      </c>
      <c r="T471" s="197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198" t="s">
        <v>199</v>
      </c>
      <c r="AT471" s="198" t="s">
        <v>148</v>
      </c>
      <c r="AU471" s="198" t="s">
        <v>83</v>
      </c>
      <c r="AY471" s="18" t="s">
        <v>146</v>
      </c>
      <c r="BE471" s="199">
        <f>IF(N471="základní",J471,0)</f>
        <v>0</v>
      </c>
      <c r="BF471" s="199">
        <f>IF(N471="snížená",J471,0)</f>
        <v>0</v>
      </c>
      <c r="BG471" s="199">
        <f>IF(N471="zákl. přenesená",J471,0)</f>
        <v>0</v>
      </c>
      <c r="BH471" s="199">
        <f>IF(N471="sníž. přenesená",J471,0)</f>
        <v>0</v>
      </c>
      <c r="BI471" s="199">
        <f>IF(N471="nulová",J471,0)</f>
        <v>0</v>
      </c>
      <c r="BJ471" s="18" t="s">
        <v>81</v>
      </c>
      <c r="BK471" s="199">
        <f>ROUND(I471*H471,2)</f>
        <v>0</v>
      </c>
      <c r="BL471" s="18" t="s">
        <v>199</v>
      </c>
      <c r="BM471" s="198" t="s">
        <v>908</v>
      </c>
    </row>
    <row r="472" spans="1:65" s="2" customFormat="1" ht="11.25">
      <c r="A472" s="35"/>
      <c r="B472" s="36"/>
      <c r="C472" s="37"/>
      <c r="D472" s="200" t="s">
        <v>154</v>
      </c>
      <c r="E472" s="37"/>
      <c r="F472" s="201" t="s">
        <v>2249</v>
      </c>
      <c r="G472" s="37"/>
      <c r="H472" s="37"/>
      <c r="I472" s="202"/>
      <c r="J472" s="37"/>
      <c r="K472" s="37"/>
      <c r="L472" s="40"/>
      <c r="M472" s="203"/>
      <c r="N472" s="204"/>
      <c r="O472" s="72"/>
      <c r="P472" s="72"/>
      <c r="Q472" s="72"/>
      <c r="R472" s="72"/>
      <c r="S472" s="72"/>
      <c r="T472" s="73"/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T472" s="18" t="s">
        <v>154</v>
      </c>
      <c r="AU472" s="18" t="s">
        <v>83</v>
      </c>
    </row>
    <row r="473" spans="1:65" s="2" customFormat="1" ht="11.25">
      <c r="A473" s="35"/>
      <c r="B473" s="36"/>
      <c r="C473" s="37"/>
      <c r="D473" s="205" t="s">
        <v>155</v>
      </c>
      <c r="E473" s="37"/>
      <c r="F473" s="206" t="s">
        <v>2250</v>
      </c>
      <c r="G473" s="37"/>
      <c r="H473" s="37"/>
      <c r="I473" s="202"/>
      <c r="J473" s="37"/>
      <c r="K473" s="37"/>
      <c r="L473" s="40"/>
      <c r="M473" s="203"/>
      <c r="N473" s="204"/>
      <c r="O473" s="72"/>
      <c r="P473" s="72"/>
      <c r="Q473" s="72"/>
      <c r="R473" s="72"/>
      <c r="S473" s="72"/>
      <c r="T473" s="73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18" t="s">
        <v>155</v>
      </c>
      <c r="AU473" s="18" t="s">
        <v>83</v>
      </c>
    </row>
    <row r="474" spans="1:65" s="13" customFormat="1" ht="11.25">
      <c r="B474" s="207"/>
      <c r="C474" s="208"/>
      <c r="D474" s="200" t="s">
        <v>157</v>
      </c>
      <c r="E474" s="209" t="s">
        <v>1</v>
      </c>
      <c r="F474" s="210" t="s">
        <v>2251</v>
      </c>
      <c r="G474" s="208"/>
      <c r="H474" s="209" t="s">
        <v>1</v>
      </c>
      <c r="I474" s="211"/>
      <c r="J474" s="208"/>
      <c r="K474" s="208"/>
      <c r="L474" s="212"/>
      <c r="M474" s="213"/>
      <c r="N474" s="214"/>
      <c r="O474" s="214"/>
      <c r="P474" s="214"/>
      <c r="Q474" s="214"/>
      <c r="R474" s="214"/>
      <c r="S474" s="214"/>
      <c r="T474" s="215"/>
      <c r="AT474" s="216" t="s">
        <v>157</v>
      </c>
      <c r="AU474" s="216" t="s">
        <v>83</v>
      </c>
      <c r="AV474" s="13" t="s">
        <v>81</v>
      </c>
      <c r="AW474" s="13" t="s">
        <v>30</v>
      </c>
      <c r="AX474" s="13" t="s">
        <v>73</v>
      </c>
      <c r="AY474" s="216" t="s">
        <v>146</v>
      </c>
    </row>
    <row r="475" spans="1:65" s="14" customFormat="1" ht="11.25">
      <c r="B475" s="217"/>
      <c r="C475" s="218"/>
      <c r="D475" s="200" t="s">
        <v>157</v>
      </c>
      <c r="E475" s="219" t="s">
        <v>1</v>
      </c>
      <c r="F475" s="220" t="s">
        <v>2252</v>
      </c>
      <c r="G475" s="218"/>
      <c r="H475" s="221">
        <v>10</v>
      </c>
      <c r="I475" s="222"/>
      <c r="J475" s="218"/>
      <c r="K475" s="218"/>
      <c r="L475" s="223"/>
      <c r="M475" s="224"/>
      <c r="N475" s="225"/>
      <c r="O475" s="225"/>
      <c r="P475" s="225"/>
      <c r="Q475" s="225"/>
      <c r="R475" s="225"/>
      <c r="S475" s="225"/>
      <c r="T475" s="226"/>
      <c r="AT475" s="227" t="s">
        <v>157</v>
      </c>
      <c r="AU475" s="227" t="s">
        <v>83</v>
      </c>
      <c r="AV475" s="14" t="s">
        <v>83</v>
      </c>
      <c r="AW475" s="14" t="s">
        <v>30</v>
      </c>
      <c r="AX475" s="14" t="s">
        <v>73</v>
      </c>
      <c r="AY475" s="227" t="s">
        <v>146</v>
      </c>
    </row>
    <row r="476" spans="1:65" s="15" customFormat="1" ht="11.25">
      <c r="B476" s="228"/>
      <c r="C476" s="229"/>
      <c r="D476" s="200" t="s">
        <v>157</v>
      </c>
      <c r="E476" s="230" t="s">
        <v>1</v>
      </c>
      <c r="F476" s="231" t="s">
        <v>160</v>
      </c>
      <c r="G476" s="229"/>
      <c r="H476" s="232">
        <v>10</v>
      </c>
      <c r="I476" s="233"/>
      <c r="J476" s="229"/>
      <c r="K476" s="229"/>
      <c r="L476" s="234"/>
      <c r="M476" s="235"/>
      <c r="N476" s="236"/>
      <c r="O476" s="236"/>
      <c r="P476" s="236"/>
      <c r="Q476" s="236"/>
      <c r="R476" s="236"/>
      <c r="S476" s="236"/>
      <c r="T476" s="237"/>
      <c r="AT476" s="238" t="s">
        <v>157</v>
      </c>
      <c r="AU476" s="238" t="s">
        <v>83</v>
      </c>
      <c r="AV476" s="15" t="s">
        <v>153</v>
      </c>
      <c r="AW476" s="15" t="s">
        <v>30</v>
      </c>
      <c r="AX476" s="15" t="s">
        <v>81</v>
      </c>
      <c r="AY476" s="238" t="s">
        <v>146</v>
      </c>
    </row>
    <row r="477" spans="1:65" s="2" customFormat="1" ht="16.5" customHeight="1">
      <c r="A477" s="35"/>
      <c r="B477" s="36"/>
      <c r="C477" s="187" t="s">
        <v>706</v>
      </c>
      <c r="D477" s="187" t="s">
        <v>148</v>
      </c>
      <c r="E477" s="188" t="s">
        <v>2253</v>
      </c>
      <c r="F477" s="189" t="s">
        <v>2254</v>
      </c>
      <c r="G477" s="190" t="s">
        <v>170</v>
      </c>
      <c r="H477" s="191">
        <v>6.4</v>
      </c>
      <c r="I477" s="192"/>
      <c r="J477" s="193">
        <f>ROUND(I477*H477,2)</f>
        <v>0</v>
      </c>
      <c r="K477" s="189" t="s">
        <v>152</v>
      </c>
      <c r="L477" s="40"/>
      <c r="M477" s="194" t="s">
        <v>1</v>
      </c>
      <c r="N477" s="195" t="s">
        <v>38</v>
      </c>
      <c r="O477" s="72"/>
      <c r="P477" s="196">
        <f>O477*H477</f>
        <v>0</v>
      </c>
      <c r="Q477" s="196">
        <v>0</v>
      </c>
      <c r="R477" s="196">
        <f>Q477*H477</f>
        <v>0</v>
      </c>
      <c r="S477" s="196">
        <v>0</v>
      </c>
      <c r="T477" s="197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198" t="s">
        <v>199</v>
      </c>
      <c r="AT477" s="198" t="s">
        <v>148</v>
      </c>
      <c r="AU477" s="198" t="s">
        <v>83</v>
      </c>
      <c r="AY477" s="18" t="s">
        <v>146</v>
      </c>
      <c r="BE477" s="199">
        <f>IF(N477="základní",J477,0)</f>
        <v>0</v>
      </c>
      <c r="BF477" s="199">
        <f>IF(N477="snížená",J477,0)</f>
        <v>0</v>
      </c>
      <c r="BG477" s="199">
        <f>IF(N477="zákl. přenesená",J477,0)</f>
        <v>0</v>
      </c>
      <c r="BH477" s="199">
        <f>IF(N477="sníž. přenesená",J477,0)</f>
        <v>0</v>
      </c>
      <c r="BI477" s="199">
        <f>IF(N477="nulová",J477,0)</f>
        <v>0</v>
      </c>
      <c r="BJ477" s="18" t="s">
        <v>81</v>
      </c>
      <c r="BK477" s="199">
        <f>ROUND(I477*H477,2)</f>
        <v>0</v>
      </c>
      <c r="BL477" s="18" t="s">
        <v>199</v>
      </c>
      <c r="BM477" s="198" t="s">
        <v>912</v>
      </c>
    </row>
    <row r="478" spans="1:65" s="2" customFormat="1" ht="11.25">
      <c r="A478" s="35"/>
      <c r="B478" s="36"/>
      <c r="C478" s="37"/>
      <c r="D478" s="200" t="s">
        <v>154</v>
      </c>
      <c r="E478" s="37"/>
      <c r="F478" s="201" t="s">
        <v>2254</v>
      </c>
      <c r="G478" s="37"/>
      <c r="H478" s="37"/>
      <c r="I478" s="202"/>
      <c r="J478" s="37"/>
      <c r="K478" s="37"/>
      <c r="L478" s="40"/>
      <c r="M478" s="203"/>
      <c r="N478" s="204"/>
      <c r="O478" s="72"/>
      <c r="P478" s="72"/>
      <c r="Q478" s="72"/>
      <c r="R478" s="72"/>
      <c r="S478" s="72"/>
      <c r="T478" s="73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8" t="s">
        <v>154</v>
      </c>
      <c r="AU478" s="18" t="s">
        <v>83</v>
      </c>
    </row>
    <row r="479" spans="1:65" s="2" customFormat="1" ht="11.25">
      <c r="A479" s="35"/>
      <c r="B479" s="36"/>
      <c r="C479" s="37"/>
      <c r="D479" s="205" t="s">
        <v>155</v>
      </c>
      <c r="E479" s="37"/>
      <c r="F479" s="206" t="s">
        <v>2255</v>
      </c>
      <c r="G479" s="37"/>
      <c r="H479" s="37"/>
      <c r="I479" s="202"/>
      <c r="J479" s="37"/>
      <c r="K479" s="37"/>
      <c r="L479" s="40"/>
      <c r="M479" s="203"/>
      <c r="N479" s="204"/>
      <c r="O479" s="72"/>
      <c r="P479" s="72"/>
      <c r="Q479" s="72"/>
      <c r="R479" s="72"/>
      <c r="S479" s="72"/>
      <c r="T479" s="73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T479" s="18" t="s">
        <v>155</v>
      </c>
      <c r="AU479" s="18" t="s">
        <v>83</v>
      </c>
    </row>
    <row r="480" spans="1:65" s="13" customFormat="1" ht="11.25">
      <c r="B480" s="207"/>
      <c r="C480" s="208"/>
      <c r="D480" s="200" t="s">
        <v>157</v>
      </c>
      <c r="E480" s="209" t="s">
        <v>1</v>
      </c>
      <c r="F480" s="210" t="s">
        <v>2256</v>
      </c>
      <c r="G480" s="208"/>
      <c r="H480" s="209" t="s">
        <v>1</v>
      </c>
      <c r="I480" s="211"/>
      <c r="J480" s="208"/>
      <c r="K480" s="208"/>
      <c r="L480" s="212"/>
      <c r="M480" s="213"/>
      <c r="N480" s="214"/>
      <c r="O480" s="214"/>
      <c r="P480" s="214"/>
      <c r="Q480" s="214"/>
      <c r="R480" s="214"/>
      <c r="S480" s="214"/>
      <c r="T480" s="215"/>
      <c r="AT480" s="216" t="s">
        <v>157</v>
      </c>
      <c r="AU480" s="216" t="s">
        <v>83</v>
      </c>
      <c r="AV480" s="13" t="s">
        <v>81</v>
      </c>
      <c r="AW480" s="13" t="s">
        <v>30</v>
      </c>
      <c r="AX480" s="13" t="s">
        <v>73</v>
      </c>
      <c r="AY480" s="216" t="s">
        <v>146</v>
      </c>
    </row>
    <row r="481" spans="1:65" s="14" customFormat="1" ht="11.25">
      <c r="B481" s="217"/>
      <c r="C481" s="218"/>
      <c r="D481" s="200" t="s">
        <v>157</v>
      </c>
      <c r="E481" s="219" t="s">
        <v>1</v>
      </c>
      <c r="F481" s="220" t="s">
        <v>2257</v>
      </c>
      <c r="G481" s="218"/>
      <c r="H481" s="221">
        <v>6.4</v>
      </c>
      <c r="I481" s="222"/>
      <c r="J481" s="218"/>
      <c r="K481" s="218"/>
      <c r="L481" s="223"/>
      <c r="M481" s="224"/>
      <c r="N481" s="225"/>
      <c r="O481" s="225"/>
      <c r="P481" s="225"/>
      <c r="Q481" s="225"/>
      <c r="R481" s="225"/>
      <c r="S481" s="225"/>
      <c r="T481" s="226"/>
      <c r="AT481" s="227" t="s">
        <v>157</v>
      </c>
      <c r="AU481" s="227" t="s">
        <v>83</v>
      </c>
      <c r="AV481" s="14" t="s">
        <v>83</v>
      </c>
      <c r="AW481" s="14" t="s">
        <v>30</v>
      </c>
      <c r="AX481" s="14" t="s">
        <v>73</v>
      </c>
      <c r="AY481" s="227" t="s">
        <v>146</v>
      </c>
    </row>
    <row r="482" spans="1:65" s="15" customFormat="1" ht="11.25">
      <c r="B482" s="228"/>
      <c r="C482" s="229"/>
      <c r="D482" s="200" t="s">
        <v>157</v>
      </c>
      <c r="E482" s="230" t="s">
        <v>1</v>
      </c>
      <c r="F482" s="231" t="s">
        <v>160</v>
      </c>
      <c r="G482" s="229"/>
      <c r="H482" s="232">
        <v>6.4</v>
      </c>
      <c r="I482" s="233"/>
      <c r="J482" s="229"/>
      <c r="K482" s="229"/>
      <c r="L482" s="234"/>
      <c r="M482" s="235"/>
      <c r="N482" s="236"/>
      <c r="O482" s="236"/>
      <c r="P482" s="236"/>
      <c r="Q482" s="236"/>
      <c r="R482" s="236"/>
      <c r="S482" s="236"/>
      <c r="T482" s="237"/>
      <c r="AT482" s="238" t="s">
        <v>157</v>
      </c>
      <c r="AU482" s="238" t="s">
        <v>83</v>
      </c>
      <c r="AV482" s="15" t="s">
        <v>153</v>
      </c>
      <c r="AW482" s="15" t="s">
        <v>30</v>
      </c>
      <c r="AX482" s="15" t="s">
        <v>81</v>
      </c>
      <c r="AY482" s="238" t="s">
        <v>146</v>
      </c>
    </row>
    <row r="483" spans="1:65" s="2" customFormat="1" ht="24.2" customHeight="1">
      <c r="A483" s="35"/>
      <c r="B483" s="36"/>
      <c r="C483" s="187" t="s">
        <v>914</v>
      </c>
      <c r="D483" s="187" t="s">
        <v>148</v>
      </c>
      <c r="E483" s="188" t="s">
        <v>2258</v>
      </c>
      <c r="F483" s="189" t="s">
        <v>2259</v>
      </c>
      <c r="G483" s="190" t="s">
        <v>170</v>
      </c>
      <c r="H483" s="191">
        <v>6.4</v>
      </c>
      <c r="I483" s="192"/>
      <c r="J483" s="193">
        <f>ROUND(I483*H483,2)</f>
        <v>0</v>
      </c>
      <c r="K483" s="189" t="s">
        <v>152</v>
      </c>
      <c r="L483" s="40"/>
      <c r="M483" s="194" t="s">
        <v>1</v>
      </c>
      <c r="N483" s="195" t="s">
        <v>38</v>
      </c>
      <c r="O483" s="72"/>
      <c r="P483" s="196">
        <f>O483*H483</f>
        <v>0</v>
      </c>
      <c r="Q483" s="196">
        <v>0</v>
      </c>
      <c r="R483" s="196">
        <f>Q483*H483</f>
        <v>0</v>
      </c>
      <c r="S483" s="196">
        <v>0</v>
      </c>
      <c r="T483" s="197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198" t="s">
        <v>199</v>
      </c>
      <c r="AT483" s="198" t="s">
        <v>148</v>
      </c>
      <c r="AU483" s="198" t="s">
        <v>83</v>
      </c>
      <c r="AY483" s="18" t="s">
        <v>146</v>
      </c>
      <c r="BE483" s="199">
        <f>IF(N483="základní",J483,0)</f>
        <v>0</v>
      </c>
      <c r="BF483" s="199">
        <f>IF(N483="snížená",J483,0)</f>
        <v>0</v>
      </c>
      <c r="BG483" s="199">
        <f>IF(N483="zákl. přenesená",J483,0)</f>
        <v>0</v>
      </c>
      <c r="BH483" s="199">
        <f>IF(N483="sníž. přenesená",J483,0)</f>
        <v>0</v>
      </c>
      <c r="BI483" s="199">
        <f>IF(N483="nulová",J483,0)</f>
        <v>0</v>
      </c>
      <c r="BJ483" s="18" t="s">
        <v>81</v>
      </c>
      <c r="BK483" s="199">
        <f>ROUND(I483*H483,2)</f>
        <v>0</v>
      </c>
      <c r="BL483" s="18" t="s">
        <v>199</v>
      </c>
      <c r="BM483" s="198" t="s">
        <v>917</v>
      </c>
    </row>
    <row r="484" spans="1:65" s="2" customFormat="1" ht="19.5">
      <c r="A484" s="35"/>
      <c r="B484" s="36"/>
      <c r="C484" s="37"/>
      <c r="D484" s="200" t="s">
        <v>154</v>
      </c>
      <c r="E484" s="37"/>
      <c r="F484" s="201" t="s">
        <v>2259</v>
      </c>
      <c r="G484" s="37"/>
      <c r="H484" s="37"/>
      <c r="I484" s="202"/>
      <c r="J484" s="37"/>
      <c r="K484" s="37"/>
      <c r="L484" s="40"/>
      <c r="M484" s="203"/>
      <c r="N484" s="204"/>
      <c r="O484" s="72"/>
      <c r="P484" s="72"/>
      <c r="Q484" s="72"/>
      <c r="R484" s="72"/>
      <c r="S484" s="72"/>
      <c r="T484" s="73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18" t="s">
        <v>154</v>
      </c>
      <c r="AU484" s="18" t="s">
        <v>83</v>
      </c>
    </row>
    <row r="485" spans="1:65" s="2" customFormat="1" ht="11.25">
      <c r="A485" s="35"/>
      <c r="B485" s="36"/>
      <c r="C485" s="37"/>
      <c r="D485" s="205" t="s">
        <v>155</v>
      </c>
      <c r="E485" s="37"/>
      <c r="F485" s="206" t="s">
        <v>2260</v>
      </c>
      <c r="G485" s="37"/>
      <c r="H485" s="37"/>
      <c r="I485" s="202"/>
      <c r="J485" s="37"/>
      <c r="K485" s="37"/>
      <c r="L485" s="40"/>
      <c r="M485" s="203"/>
      <c r="N485" s="204"/>
      <c r="O485" s="72"/>
      <c r="P485" s="72"/>
      <c r="Q485" s="72"/>
      <c r="R485" s="72"/>
      <c r="S485" s="72"/>
      <c r="T485" s="73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T485" s="18" t="s">
        <v>155</v>
      </c>
      <c r="AU485" s="18" t="s">
        <v>83</v>
      </c>
    </row>
    <row r="486" spans="1:65" s="2" customFormat="1" ht="24.2" customHeight="1">
      <c r="A486" s="35"/>
      <c r="B486" s="36"/>
      <c r="C486" s="187" t="s">
        <v>713</v>
      </c>
      <c r="D486" s="187" t="s">
        <v>148</v>
      </c>
      <c r="E486" s="188" t="s">
        <v>1636</v>
      </c>
      <c r="F486" s="189" t="s">
        <v>1637</v>
      </c>
      <c r="G486" s="190" t="s">
        <v>170</v>
      </c>
      <c r="H486" s="191">
        <v>6.4</v>
      </c>
      <c r="I486" s="192"/>
      <c r="J486" s="193">
        <f>ROUND(I486*H486,2)</f>
        <v>0</v>
      </c>
      <c r="K486" s="189" t="s">
        <v>152</v>
      </c>
      <c r="L486" s="40"/>
      <c r="M486" s="194" t="s">
        <v>1</v>
      </c>
      <c r="N486" s="195" t="s">
        <v>38</v>
      </c>
      <c r="O486" s="72"/>
      <c r="P486" s="196">
        <f>O486*H486</f>
        <v>0</v>
      </c>
      <c r="Q486" s="196">
        <v>0</v>
      </c>
      <c r="R486" s="196">
        <f>Q486*H486</f>
        <v>0</v>
      </c>
      <c r="S486" s="196">
        <v>0</v>
      </c>
      <c r="T486" s="197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198" t="s">
        <v>199</v>
      </c>
      <c r="AT486" s="198" t="s">
        <v>148</v>
      </c>
      <c r="AU486" s="198" t="s">
        <v>83</v>
      </c>
      <c r="AY486" s="18" t="s">
        <v>146</v>
      </c>
      <c r="BE486" s="199">
        <f>IF(N486="základní",J486,0)</f>
        <v>0</v>
      </c>
      <c r="BF486" s="199">
        <f>IF(N486="snížená",J486,0)</f>
        <v>0</v>
      </c>
      <c r="BG486" s="199">
        <f>IF(N486="zákl. přenesená",J486,0)</f>
        <v>0</v>
      </c>
      <c r="BH486" s="199">
        <f>IF(N486="sníž. přenesená",J486,0)</f>
        <v>0</v>
      </c>
      <c r="BI486" s="199">
        <f>IF(N486="nulová",J486,0)</f>
        <v>0</v>
      </c>
      <c r="BJ486" s="18" t="s">
        <v>81</v>
      </c>
      <c r="BK486" s="199">
        <f>ROUND(I486*H486,2)</f>
        <v>0</v>
      </c>
      <c r="BL486" s="18" t="s">
        <v>199</v>
      </c>
      <c r="BM486" s="198" t="s">
        <v>918</v>
      </c>
    </row>
    <row r="487" spans="1:65" s="2" customFormat="1" ht="11.25">
      <c r="A487" s="35"/>
      <c r="B487" s="36"/>
      <c r="C487" s="37"/>
      <c r="D487" s="200" t="s">
        <v>154</v>
      </c>
      <c r="E487" s="37"/>
      <c r="F487" s="201" t="s">
        <v>1637</v>
      </c>
      <c r="G487" s="37"/>
      <c r="H487" s="37"/>
      <c r="I487" s="202"/>
      <c r="J487" s="37"/>
      <c r="K487" s="37"/>
      <c r="L487" s="40"/>
      <c r="M487" s="203"/>
      <c r="N487" s="204"/>
      <c r="O487" s="72"/>
      <c r="P487" s="72"/>
      <c r="Q487" s="72"/>
      <c r="R487" s="72"/>
      <c r="S487" s="72"/>
      <c r="T487" s="73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8" t="s">
        <v>154</v>
      </c>
      <c r="AU487" s="18" t="s">
        <v>83</v>
      </c>
    </row>
    <row r="488" spans="1:65" s="2" customFormat="1" ht="11.25">
      <c r="A488" s="35"/>
      <c r="B488" s="36"/>
      <c r="C488" s="37"/>
      <c r="D488" s="205" t="s">
        <v>155</v>
      </c>
      <c r="E488" s="37"/>
      <c r="F488" s="206" t="s">
        <v>1639</v>
      </c>
      <c r="G488" s="37"/>
      <c r="H488" s="37"/>
      <c r="I488" s="202"/>
      <c r="J488" s="37"/>
      <c r="K488" s="37"/>
      <c r="L488" s="40"/>
      <c r="M488" s="203"/>
      <c r="N488" s="204"/>
      <c r="O488" s="72"/>
      <c r="P488" s="72"/>
      <c r="Q488" s="72"/>
      <c r="R488" s="72"/>
      <c r="S488" s="72"/>
      <c r="T488" s="73"/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T488" s="18" t="s">
        <v>155</v>
      </c>
      <c r="AU488" s="18" t="s">
        <v>83</v>
      </c>
    </row>
    <row r="489" spans="1:65" s="2" customFormat="1" ht="24.2" customHeight="1">
      <c r="A489" s="35"/>
      <c r="B489" s="36"/>
      <c r="C489" s="187" t="s">
        <v>919</v>
      </c>
      <c r="D489" s="187" t="s">
        <v>148</v>
      </c>
      <c r="E489" s="188" t="s">
        <v>2040</v>
      </c>
      <c r="F489" s="189" t="s">
        <v>2041</v>
      </c>
      <c r="G489" s="190" t="s">
        <v>170</v>
      </c>
      <c r="H489" s="191">
        <v>6.4</v>
      </c>
      <c r="I489" s="192"/>
      <c r="J489" s="193">
        <f>ROUND(I489*H489,2)</f>
        <v>0</v>
      </c>
      <c r="K489" s="189" t="s">
        <v>152</v>
      </c>
      <c r="L489" s="40"/>
      <c r="M489" s="194" t="s">
        <v>1</v>
      </c>
      <c r="N489" s="195" t="s">
        <v>38</v>
      </c>
      <c r="O489" s="72"/>
      <c r="P489" s="196">
        <f>O489*H489</f>
        <v>0</v>
      </c>
      <c r="Q489" s="196">
        <v>0</v>
      </c>
      <c r="R489" s="196">
        <f>Q489*H489</f>
        <v>0</v>
      </c>
      <c r="S489" s="196">
        <v>0</v>
      </c>
      <c r="T489" s="197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198" t="s">
        <v>199</v>
      </c>
      <c r="AT489" s="198" t="s">
        <v>148</v>
      </c>
      <c r="AU489" s="198" t="s">
        <v>83</v>
      </c>
      <c r="AY489" s="18" t="s">
        <v>146</v>
      </c>
      <c r="BE489" s="199">
        <f>IF(N489="základní",J489,0)</f>
        <v>0</v>
      </c>
      <c r="BF489" s="199">
        <f>IF(N489="snížená",J489,0)</f>
        <v>0</v>
      </c>
      <c r="BG489" s="199">
        <f>IF(N489="zákl. přenesená",J489,0)</f>
        <v>0</v>
      </c>
      <c r="BH489" s="199">
        <f>IF(N489="sníž. přenesená",J489,0)</f>
        <v>0</v>
      </c>
      <c r="BI489" s="199">
        <f>IF(N489="nulová",J489,0)</f>
        <v>0</v>
      </c>
      <c r="BJ489" s="18" t="s">
        <v>81</v>
      </c>
      <c r="BK489" s="199">
        <f>ROUND(I489*H489,2)</f>
        <v>0</v>
      </c>
      <c r="BL489" s="18" t="s">
        <v>199</v>
      </c>
      <c r="BM489" s="198" t="s">
        <v>922</v>
      </c>
    </row>
    <row r="490" spans="1:65" s="2" customFormat="1" ht="19.5">
      <c r="A490" s="35"/>
      <c r="B490" s="36"/>
      <c r="C490" s="37"/>
      <c r="D490" s="200" t="s">
        <v>154</v>
      </c>
      <c r="E490" s="37"/>
      <c r="F490" s="201" t="s">
        <v>2041</v>
      </c>
      <c r="G490" s="37"/>
      <c r="H490" s="37"/>
      <c r="I490" s="202"/>
      <c r="J490" s="37"/>
      <c r="K490" s="37"/>
      <c r="L490" s="40"/>
      <c r="M490" s="203"/>
      <c r="N490" s="204"/>
      <c r="O490" s="72"/>
      <c r="P490" s="72"/>
      <c r="Q490" s="72"/>
      <c r="R490" s="72"/>
      <c r="S490" s="72"/>
      <c r="T490" s="73"/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T490" s="18" t="s">
        <v>154</v>
      </c>
      <c r="AU490" s="18" t="s">
        <v>83</v>
      </c>
    </row>
    <row r="491" spans="1:65" s="2" customFormat="1" ht="11.25">
      <c r="A491" s="35"/>
      <c r="B491" s="36"/>
      <c r="C491" s="37"/>
      <c r="D491" s="205" t="s">
        <v>155</v>
      </c>
      <c r="E491" s="37"/>
      <c r="F491" s="206" t="s">
        <v>2042</v>
      </c>
      <c r="G491" s="37"/>
      <c r="H491" s="37"/>
      <c r="I491" s="202"/>
      <c r="J491" s="37"/>
      <c r="K491" s="37"/>
      <c r="L491" s="40"/>
      <c r="M491" s="203"/>
      <c r="N491" s="204"/>
      <c r="O491" s="72"/>
      <c r="P491" s="72"/>
      <c r="Q491" s="72"/>
      <c r="R491" s="72"/>
      <c r="S491" s="72"/>
      <c r="T491" s="73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8" t="s">
        <v>155</v>
      </c>
      <c r="AU491" s="18" t="s">
        <v>83</v>
      </c>
    </row>
    <row r="492" spans="1:65" s="2" customFormat="1" ht="24.2" customHeight="1">
      <c r="A492" s="35"/>
      <c r="B492" s="36"/>
      <c r="C492" s="187" t="s">
        <v>720</v>
      </c>
      <c r="D492" s="187" t="s">
        <v>148</v>
      </c>
      <c r="E492" s="188" t="s">
        <v>1640</v>
      </c>
      <c r="F492" s="189" t="s">
        <v>1641</v>
      </c>
      <c r="G492" s="190" t="s">
        <v>170</v>
      </c>
      <c r="H492" s="191">
        <v>6.4</v>
      </c>
      <c r="I492" s="192"/>
      <c r="J492" s="193">
        <f>ROUND(I492*H492,2)</f>
        <v>0</v>
      </c>
      <c r="K492" s="189" t="s">
        <v>152</v>
      </c>
      <c r="L492" s="40"/>
      <c r="M492" s="194" t="s">
        <v>1</v>
      </c>
      <c r="N492" s="195" t="s">
        <v>38</v>
      </c>
      <c r="O492" s="72"/>
      <c r="P492" s="196">
        <f>O492*H492</f>
        <v>0</v>
      </c>
      <c r="Q492" s="196">
        <v>0</v>
      </c>
      <c r="R492" s="196">
        <f>Q492*H492</f>
        <v>0</v>
      </c>
      <c r="S492" s="196">
        <v>0</v>
      </c>
      <c r="T492" s="197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198" t="s">
        <v>199</v>
      </c>
      <c r="AT492" s="198" t="s">
        <v>148</v>
      </c>
      <c r="AU492" s="198" t="s">
        <v>83</v>
      </c>
      <c r="AY492" s="18" t="s">
        <v>146</v>
      </c>
      <c r="BE492" s="199">
        <f>IF(N492="základní",J492,0)</f>
        <v>0</v>
      </c>
      <c r="BF492" s="199">
        <f>IF(N492="snížená",J492,0)</f>
        <v>0</v>
      </c>
      <c r="BG492" s="199">
        <f>IF(N492="zákl. přenesená",J492,0)</f>
        <v>0</v>
      </c>
      <c r="BH492" s="199">
        <f>IF(N492="sníž. přenesená",J492,0)</f>
        <v>0</v>
      </c>
      <c r="BI492" s="199">
        <f>IF(N492="nulová",J492,0)</f>
        <v>0</v>
      </c>
      <c r="BJ492" s="18" t="s">
        <v>81</v>
      </c>
      <c r="BK492" s="199">
        <f>ROUND(I492*H492,2)</f>
        <v>0</v>
      </c>
      <c r="BL492" s="18" t="s">
        <v>199</v>
      </c>
      <c r="BM492" s="198" t="s">
        <v>926</v>
      </c>
    </row>
    <row r="493" spans="1:65" s="2" customFormat="1" ht="19.5">
      <c r="A493" s="35"/>
      <c r="B493" s="36"/>
      <c r="C493" s="37"/>
      <c r="D493" s="200" t="s">
        <v>154</v>
      </c>
      <c r="E493" s="37"/>
      <c r="F493" s="201" t="s">
        <v>1641</v>
      </c>
      <c r="G493" s="37"/>
      <c r="H493" s="37"/>
      <c r="I493" s="202"/>
      <c r="J493" s="37"/>
      <c r="K493" s="37"/>
      <c r="L493" s="40"/>
      <c r="M493" s="203"/>
      <c r="N493" s="204"/>
      <c r="O493" s="72"/>
      <c r="P493" s="72"/>
      <c r="Q493" s="72"/>
      <c r="R493" s="72"/>
      <c r="S493" s="72"/>
      <c r="T493" s="73"/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T493" s="18" t="s">
        <v>154</v>
      </c>
      <c r="AU493" s="18" t="s">
        <v>83</v>
      </c>
    </row>
    <row r="494" spans="1:65" s="2" customFormat="1" ht="11.25">
      <c r="A494" s="35"/>
      <c r="B494" s="36"/>
      <c r="C494" s="37"/>
      <c r="D494" s="205" t="s">
        <v>155</v>
      </c>
      <c r="E494" s="37"/>
      <c r="F494" s="206" t="s">
        <v>1643</v>
      </c>
      <c r="G494" s="37"/>
      <c r="H494" s="37"/>
      <c r="I494" s="202"/>
      <c r="J494" s="37"/>
      <c r="K494" s="37"/>
      <c r="L494" s="40"/>
      <c r="M494" s="203"/>
      <c r="N494" s="204"/>
      <c r="O494" s="72"/>
      <c r="P494" s="72"/>
      <c r="Q494" s="72"/>
      <c r="R494" s="72"/>
      <c r="S494" s="72"/>
      <c r="T494" s="73"/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T494" s="18" t="s">
        <v>155</v>
      </c>
      <c r="AU494" s="18" t="s">
        <v>83</v>
      </c>
    </row>
    <row r="495" spans="1:65" s="2" customFormat="1" ht="24.2" customHeight="1">
      <c r="A495" s="35"/>
      <c r="B495" s="36"/>
      <c r="C495" s="187" t="s">
        <v>928</v>
      </c>
      <c r="D495" s="187" t="s">
        <v>148</v>
      </c>
      <c r="E495" s="188" t="s">
        <v>1645</v>
      </c>
      <c r="F495" s="189" t="s">
        <v>1646</v>
      </c>
      <c r="G495" s="190" t="s">
        <v>170</v>
      </c>
      <c r="H495" s="191">
        <v>6.4</v>
      </c>
      <c r="I495" s="192"/>
      <c r="J495" s="193">
        <f>ROUND(I495*H495,2)</f>
        <v>0</v>
      </c>
      <c r="K495" s="189" t="s">
        <v>152</v>
      </c>
      <c r="L495" s="40"/>
      <c r="M495" s="194" t="s">
        <v>1</v>
      </c>
      <c r="N495" s="195" t="s">
        <v>38</v>
      </c>
      <c r="O495" s="72"/>
      <c r="P495" s="196">
        <f>O495*H495</f>
        <v>0</v>
      </c>
      <c r="Q495" s="196">
        <v>0</v>
      </c>
      <c r="R495" s="196">
        <f>Q495*H495</f>
        <v>0</v>
      </c>
      <c r="S495" s="196">
        <v>0</v>
      </c>
      <c r="T495" s="197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198" t="s">
        <v>199</v>
      </c>
      <c r="AT495" s="198" t="s">
        <v>148</v>
      </c>
      <c r="AU495" s="198" t="s">
        <v>83</v>
      </c>
      <c r="AY495" s="18" t="s">
        <v>146</v>
      </c>
      <c r="BE495" s="199">
        <f>IF(N495="základní",J495,0)</f>
        <v>0</v>
      </c>
      <c r="BF495" s="199">
        <f>IF(N495="snížená",J495,0)</f>
        <v>0</v>
      </c>
      <c r="BG495" s="199">
        <f>IF(N495="zákl. přenesená",J495,0)</f>
        <v>0</v>
      </c>
      <c r="BH495" s="199">
        <f>IF(N495="sníž. přenesená",J495,0)</f>
        <v>0</v>
      </c>
      <c r="BI495" s="199">
        <f>IF(N495="nulová",J495,0)</f>
        <v>0</v>
      </c>
      <c r="BJ495" s="18" t="s">
        <v>81</v>
      </c>
      <c r="BK495" s="199">
        <f>ROUND(I495*H495,2)</f>
        <v>0</v>
      </c>
      <c r="BL495" s="18" t="s">
        <v>199</v>
      </c>
      <c r="BM495" s="198" t="s">
        <v>931</v>
      </c>
    </row>
    <row r="496" spans="1:65" s="2" customFormat="1" ht="19.5">
      <c r="A496" s="35"/>
      <c r="B496" s="36"/>
      <c r="C496" s="37"/>
      <c r="D496" s="200" t="s">
        <v>154</v>
      </c>
      <c r="E496" s="37"/>
      <c r="F496" s="201" t="s">
        <v>1646</v>
      </c>
      <c r="G496" s="37"/>
      <c r="H496" s="37"/>
      <c r="I496" s="202"/>
      <c r="J496" s="37"/>
      <c r="K496" s="37"/>
      <c r="L496" s="40"/>
      <c r="M496" s="203"/>
      <c r="N496" s="204"/>
      <c r="O496" s="72"/>
      <c r="P496" s="72"/>
      <c r="Q496" s="72"/>
      <c r="R496" s="72"/>
      <c r="S496" s="72"/>
      <c r="T496" s="73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T496" s="18" t="s">
        <v>154</v>
      </c>
      <c r="AU496" s="18" t="s">
        <v>83</v>
      </c>
    </row>
    <row r="497" spans="1:65" s="2" customFormat="1" ht="11.25">
      <c r="A497" s="35"/>
      <c r="B497" s="36"/>
      <c r="C497" s="37"/>
      <c r="D497" s="205" t="s">
        <v>155</v>
      </c>
      <c r="E497" s="37"/>
      <c r="F497" s="206" t="s">
        <v>1648</v>
      </c>
      <c r="G497" s="37"/>
      <c r="H497" s="37"/>
      <c r="I497" s="202"/>
      <c r="J497" s="37"/>
      <c r="K497" s="37"/>
      <c r="L497" s="40"/>
      <c r="M497" s="203"/>
      <c r="N497" s="204"/>
      <c r="O497" s="72"/>
      <c r="P497" s="72"/>
      <c r="Q497" s="72"/>
      <c r="R497" s="72"/>
      <c r="S497" s="72"/>
      <c r="T497" s="73"/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T497" s="18" t="s">
        <v>155</v>
      </c>
      <c r="AU497" s="18" t="s">
        <v>83</v>
      </c>
    </row>
    <row r="498" spans="1:65" s="2" customFormat="1" ht="16.5" customHeight="1">
      <c r="A498" s="35"/>
      <c r="B498" s="36"/>
      <c r="C498" s="187" t="s">
        <v>722</v>
      </c>
      <c r="D498" s="187" t="s">
        <v>148</v>
      </c>
      <c r="E498" s="188" t="s">
        <v>2261</v>
      </c>
      <c r="F498" s="189" t="s">
        <v>2262</v>
      </c>
      <c r="G498" s="190" t="s">
        <v>170</v>
      </c>
      <c r="H498" s="191">
        <v>210.14</v>
      </c>
      <c r="I498" s="192"/>
      <c r="J498" s="193">
        <f>ROUND(I498*H498,2)</f>
        <v>0</v>
      </c>
      <c r="K498" s="189" t="s">
        <v>152</v>
      </c>
      <c r="L498" s="40"/>
      <c r="M498" s="194" t="s">
        <v>1</v>
      </c>
      <c r="N498" s="195" t="s">
        <v>38</v>
      </c>
      <c r="O498" s="72"/>
      <c r="P498" s="196">
        <f>O498*H498</f>
        <v>0</v>
      </c>
      <c r="Q498" s="196">
        <v>0</v>
      </c>
      <c r="R498" s="196">
        <f>Q498*H498</f>
        <v>0</v>
      </c>
      <c r="S498" s="196">
        <v>0</v>
      </c>
      <c r="T498" s="197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198" t="s">
        <v>199</v>
      </c>
      <c r="AT498" s="198" t="s">
        <v>148</v>
      </c>
      <c r="AU498" s="198" t="s">
        <v>83</v>
      </c>
      <c r="AY498" s="18" t="s">
        <v>146</v>
      </c>
      <c r="BE498" s="199">
        <f>IF(N498="základní",J498,0)</f>
        <v>0</v>
      </c>
      <c r="BF498" s="199">
        <f>IF(N498="snížená",J498,0)</f>
        <v>0</v>
      </c>
      <c r="BG498" s="199">
        <f>IF(N498="zákl. přenesená",J498,0)</f>
        <v>0</v>
      </c>
      <c r="BH498" s="199">
        <f>IF(N498="sníž. přenesená",J498,0)</f>
        <v>0</v>
      </c>
      <c r="BI498" s="199">
        <f>IF(N498="nulová",J498,0)</f>
        <v>0</v>
      </c>
      <c r="BJ498" s="18" t="s">
        <v>81</v>
      </c>
      <c r="BK498" s="199">
        <f>ROUND(I498*H498,2)</f>
        <v>0</v>
      </c>
      <c r="BL498" s="18" t="s">
        <v>199</v>
      </c>
      <c r="BM498" s="198" t="s">
        <v>938</v>
      </c>
    </row>
    <row r="499" spans="1:65" s="2" customFormat="1" ht="11.25">
      <c r="A499" s="35"/>
      <c r="B499" s="36"/>
      <c r="C499" s="37"/>
      <c r="D499" s="200" t="s">
        <v>154</v>
      </c>
      <c r="E499" s="37"/>
      <c r="F499" s="201" t="s">
        <v>2262</v>
      </c>
      <c r="G499" s="37"/>
      <c r="H499" s="37"/>
      <c r="I499" s="202"/>
      <c r="J499" s="37"/>
      <c r="K499" s="37"/>
      <c r="L499" s="40"/>
      <c r="M499" s="203"/>
      <c r="N499" s="204"/>
      <c r="O499" s="72"/>
      <c r="P499" s="72"/>
      <c r="Q499" s="72"/>
      <c r="R499" s="72"/>
      <c r="S499" s="72"/>
      <c r="T499" s="73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T499" s="18" t="s">
        <v>154</v>
      </c>
      <c r="AU499" s="18" t="s">
        <v>83</v>
      </c>
    </row>
    <row r="500" spans="1:65" s="2" customFormat="1" ht="11.25">
      <c r="A500" s="35"/>
      <c r="B500" s="36"/>
      <c r="C500" s="37"/>
      <c r="D500" s="205" t="s">
        <v>155</v>
      </c>
      <c r="E500" s="37"/>
      <c r="F500" s="206" t="s">
        <v>2263</v>
      </c>
      <c r="G500" s="37"/>
      <c r="H500" s="37"/>
      <c r="I500" s="202"/>
      <c r="J500" s="37"/>
      <c r="K500" s="37"/>
      <c r="L500" s="40"/>
      <c r="M500" s="203"/>
      <c r="N500" s="204"/>
      <c r="O500" s="72"/>
      <c r="P500" s="72"/>
      <c r="Q500" s="72"/>
      <c r="R500" s="72"/>
      <c r="S500" s="72"/>
      <c r="T500" s="73"/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T500" s="18" t="s">
        <v>155</v>
      </c>
      <c r="AU500" s="18" t="s">
        <v>83</v>
      </c>
    </row>
    <row r="501" spans="1:65" s="2" customFormat="1" ht="16.5" customHeight="1">
      <c r="A501" s="35"/>
      <c r="B501" s="36"/>
      <c r="C501" s="239" t="s">
        <v>940</v>
      </c>
      <c r="D501" s="239" t="s">
        <v>161</v>
      </c>
      <c r="E501" s="240" t="s">
        <v>2264</v>
      </c>
      <c r="F501" s="241" t="s">
        <v>2265</v>
      </c>
      <c r="G501" s="242" t="s">
        <v>2266</v>
      </c>
      <c r="H501" s="243">
        <v>84.055999999999997</v>
      </c>
      <c r="I501" s="244"/>
      <c r="J501" s="245">
        <f>ROUND(I501*H501,2)</f>
        <v>0</v>
      </c>
      <c r="K501" s="241" t="s">
        <v>152</v>
      </c>
      <c r="L501" s="246"/>
      <c r="M501" s="247" t="s">
        <v>1</v>
      </c>
      <c r="N501" s="248" t="s">
        <v>38</v>
      </c>
      <c r="O501" s="72"/>
      <c r="P501" s="196">
        <f>O501*H501</f>
        <v>0</v>
      </c>
      <c r="Q501" s="196">
        <v>0</v>
      </c>
      <c r="R501" s="196">
        <f>Q501*H501</f>
        <v>0</v>
      </c>
      <c r="S501" s="196">
        <v>0</v>
      </c>
      <c r="T501" s="197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198" t="s">
        <v>281</v>
      </c>
      <c r="AT501" s="198" t="s">
        <v>161</v>
      </c>
      <c r="AU501" s="198" t="s">
        <v>83</v>
      </c>
      <c r="AY501" s="18" t="s">
        <v>146</v>
      </c>
      <c r="BE501" s="199">
        <f>IF(N501="základní",J501,0)</f>
        <v>0</v>
      </c>
      <c r="BF501" s="199">
        <f>IF(N501="snížená",J501,0)</f>
        <v>0</v>
      </c>
      <c r="BG501" s="199">
        <f>IF(N501="zákl. přenesená",J501,0)</f>
        <v>0</v>
      </c>
      <c r="BH501" s="199">
        <f>IF(N501="sníž. přenesená",J501,0)</f>
        <v>0</v>
      </c>
      <c r="BI501" s="199">
        <f>IF(N501="nulová",J501,0)</f>
        <v>0</v>
      </c>
      <c r="BJ501" s="18" t="s">
        <v>81</v>
      </c>
      <c r="BK501" s="199">
        <f>ROUND(I501*H501,2)</f>
        <v>0</v>
      </c>
      <c r="BL501" s="18" t="s">
        <v>199</v>
      </c>
      <c r="BM501" s="198" t="s">
        <v>943</v>
      </c>
    </row>
    <row r="502" spans="1:65" s="2" customFormat="1" ht="11.25">
      <c r="A502" s="35"/>
      <c r="B502" s="36"/>
      <c r="C502" s="37"/>
      <c r="D502" s="200" t="s">
        <v>154</v>
      </c>
      <c r="E502" s="37"/>
      <c r="F502" s="201" t="s">
        <v>2265</v>
      </c>
      <c r="G502" s="37"/>
      <c r="H502" s="37"/>
      <c r="I502" s="202"/>
      <c r="J502" s="37"/>
      <c r="K502" s="37"/>
      <c r="L502" s="40"/>
      <c r="M502" s="203"/>
      <c r="N502" s="204"/>
      <c r="O502" s="72"/>
      <c r="P502" s="72"/>
      <c r="Q502" s="72"/>
      <c r="R502" s="72"/>
      <c r="S502" s="72"/>
      <c r="T502" s="73"/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T502" s="18" t="s">
        <v>154</v>
      </c>
      <c r="AU502" s="18" t="s">
        <v>83</v>
      </c>
    </row>
    <row r="503" spans="1:65" s="14" customFormat="1" ht="11.25">
      <c r="B503" s="217"/>
      <c r="C503" s="218"/>
      <c r="D503" s="200" t="s">
        <v>157</v>
      </c>
      <c r="E503" s="219" t="s">
        <v>1</v>
      </c>
      <c r="F503" s="220" t="s">
        <v>2267</v>
      </c>
      <c r="G503" s="218"/>
      <c r="H503" s="221">
        <v>84.055999999999997</v>
      </c>
      <c r="I503" s="222"/>
      <c r="J503" s="218"/>
      <c r="K503" s="218"/>
      <c r="L503" s="223"/>
      <c r="M503" s="224"/>
      <c r="N503" s="225"/>
      <c r="O503" s="225"/>
      <c r="P503" s="225"/>
      <c r="Q503" s="225"/>
      <c r="R503" s="225"/>
      <c r="S503" s="225"/>
      <c r="T503" s="226"/>
      <c r="AT503" s="227" t="s">
        <v>157</v>
      </c>
      <c r="AU503" s="227" t="s">
        <v>83</v>
      </c>
      <c r="AV503" s="14" t="s">
        <v>83</v>
      </c>
      <c r="AW503" s="14" t="s">
        <v>30</v>
      </c>
      <c r="AX503" s="14" t="s">
        <v>73</v>
      </c>
      <c r="AY503" s="227" t="s">
        <v>146</v>
      </c>
    </row>
    <row r="504" spans="1:65" s="15" customFormat="1" ht="11.25">
      <c r="B504" s="228"/>
      <c r="C504" s="229"/>
      <c r="D504" s="200" t="s">
        <v>157</v>
      </c>
      <c r="E504" s="230" t="s">
        <v>1</v>
      </c>
      <c r="F504" s="231" t="s">
        <v>160</v>
      </c>
      <c r="G504" s="229"/>
      <c r="H504" s="232">
        <v>84.055999999999997</v>
      </c>
      <c r="I504" s="233"/>
      <c r="J504" s="229"/>
      <c r="K504" s="229"/>
      <c r="L504" s="234"/>
      <c r="M504" s="235"/>
      <c r="N504" s="236"/>
      <c r="O504" s="236"/>
      <c r="P504" s="236"/>
      <c r="Q504" s="236"/>
      <c r="R504" s="236"/>
      <c r="S504" s="236"/>
      <c r="T504" s="237"/>
      <c r="AT504" s="238" t="s">
        <v>157</v>
      </c>
      <c r="AU504" s="238" t="s">
        <v>83</v>
      </c>
      <c r="AV504" s="15" t="s">
        <v>153</v>
      </c>
      <c r="AW504" s="15" t="s">
        <v>30</v>
      </c>
      <c r="AX504" s="15" t="s">
        <v>81</v>
      </c>
      <c r="AY504" s="238" t="s">
        <v>146</v>
      </c>
    </row>
    <row r="505" spans="1:65" s="2" customFormat="1" ht="16.5" customHeight="1">
      <c r="A505" s="35"/>
      <c r="B505" s="36"/>
      <c r="C505" s="187" t="s">
        <v>725</v>
      </c>
      <c r="D505" s="187" t="s">
        <v>148</v>
      </c>
      <c r="E505" s="188" t="s">
        <v>2268</v>
      </c>
      <c r="F505" s="189" t="s">
        <v>2269</v>
      </c>
      <c r="G505" s="190" t="s">
        <v>170</v>
      </c>
      <c r="H505" s="191">
        <v>866</v>
      </c>
      <c r="I505" s="192"/>
      <c r="J505" s="193">
        <f>ROUND(I505*H505,2)</f>
        <v>0</v>
      </c>
      <c r="K505" s="189" t="s">
        <v>152</v>
      </c>
      <c r="L505" s="40"/>
      <c r="M505" s="194" t="s">
        <v>1</v>
      </c>
      <c r="N505" s="195" t="s">
        <v>38</v>
      </c>
      <c r="O505" s="72"/>
      <c r="P505" s="196">
        <f>O505*H505</f>
        <v>0</v>
      </c>
      <c r="Q505" s="196">
        <v>0</v>
      </c>
      <c r="R505" s="196">
        <f>Q505*H505</f>
        <v>0</v>
      </c>
      <c r="S505" s="196">
        <v>0</v>
      </c>
      <c r="T505" s="197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198" t="s">
        <v>199</v>
      </c>
      <c r="AT505" s="198" t="s">
        <v>148</v>
      </c>
      <c r="AU505" s="198" t="s">
        <v>83</v>
      </c>
      <c r="AY505" s="18" t="s">
        <v>146</v>
      </c>
      <c r="BE505" s="199">
        <f>IF(N505="základní",J505,0)</f>
        <v>0</v>
      </c>
      <c r="BF505" s="199">
        <f>IF(N505="snížená",J505,0)</f>
        <v>0</v>
      </c>
      <c r="BG505" s="199">
        <f>IF(N505="zákl. přenesená",J505,0)</f>
        <v>0</v>
      </c>
      <c r="BH505" s="199">
        <f>IF(N505="sníž. přenesená",J505,0)</f>
        <v>0</v>
      </c>
      <c r="BI505" s="199">
        <f>IF(N505="nulová",J505,0)</f>
        <v>0</v>
      </c>
      <c r="BJ505" s="18" t="s">
        <v>81</v>
      </c>
      <c r="BK505" s="199">
        <f>ROUND(I505*H505,2)</f>
        <v>0</v>
      </c>
      <c r="BL505" s="18" t="s">
        <v>199</v>
      </c>
      <c r="BM505" s="198" t="s">
        <v>947</v>
      </c>
    </row>
    <row r="506" spans="1:65" s="2" customFormat="1" ht="11.25">
      <c r="A506" s="35"/>
      <c r="B506" s="36"/>
      <c r="C506" s="37"/>
      <c r="D506" s="200" t="s">
        <v>154</v>
      </c>
      <c r="E506" s="37"/>
      <c r="F506" s="201" t="s">
        <v>2269</v>
      </c>
      <c r="G506" s="37"/>
      <c r="H506" s="37"/>
      <c r="I506" s="202"/>
      <c r="J506" s="37"/>
      <c r="K506" s="37"/>
      <c r="L506" s="40"/>
      <c r="M506" s="203"/>
      <c r="N506" s="204"/>
      <c r="O506" s="72"/>
      <c r="P506" s="72"/>
      <c r="Q506" s="72"/>
      <c r="R506" s="72"/>
      <c r="S506" s="72"/>
      <c r="T506" s="73"/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T506" s="18" t="s">
        <v>154</v>
      </c>
      <c r="AU506" s="18" t="s">
        <v>83</v>
      </c>
    </row>
    <row r="507" spans="1:65" s="2" customFormat="1" ht="11.25">
      <c r="A507" s="35"/>
      <c r="B507" s="36"/>
      <c r="C507" s="37"/>
      <c r="D507" s="205" t="s">
        <v>155</v>
      </c>
      <c r="E507" s="37"/>
      <c r="F507" s="206" t="s">
        <v>2270</v>
      </c>
      <c r="G507" s="37"/>
      <c r="H507" s="37"/>
      <c r="I507" s="202"/>
      <c r="J507" s="37"/>
      <c r="K507" s="37"/>
      <c r="L507" s="40"/>
      <c r="M507" s="203"/>
      <c r="N507" s="204"/>
      <c r="O507" s="72"/>
      <c r="P507" s="72"/>
      <c r="Q507" s="72"/>
      <c r="R507" s="72"/>
      <c r="S507" s="72"/>
      <c r="T507" s="73"/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T507" s="18" t="s">
        <v>155</v>
      </c>
      <c r="AU507" s="18" t="s">
        <v>83</v>
      </c>
    </row>
    <row r="508" spans="1:65" s="13" customFormat="1" ht="11.25">
      <c r="B508" s="207"/>
      <c r="C508" s="208"/>
      <c r="D508" s="200" t="s">
        <v>157</v>
      </c>
      <c r="E508" s="209" t="s">
        <v>1</v>
      </c>
      <c r="F508" s="210" t="s">
        <v>2271</v>
      </c>
      <c r="G508" s="208"/>
      <c r="H508" s="209" t="s">
        <v>1</v>
      </c>
      <c r="I508" s="211"/>
      <c r="J508" s="208"/>
      <c r="K508" s="208"/>
      <c r="L508" s="212"/>
      <c r="M508" s="213"/>
      <c r="N508" s="214"/>
      <c r="O508" s="214"/>
      <c r="P508" s="214"/>
      <c r="Q508" s="214"/>
      <c r="R508" s="214"/>
      <c r="S508" s="214"/>
      <c r="T508" s="215"/>
      <c r="AT508" s="216" t="s">
        <v>157</v>
      </c>
      <c r="AU508" s="216" t="s">
        <v>83</v>
      </c>
      <c r="AV508" s="13" t="s">
        <v>81</v>
      </c>
      <c r="AW508" s="13" t="s">
        <v>30</v>
      </c>
      <c r="AX508" s="13" t="s">
        <v>73</v>
      </c>
      <c r="AY508" s="216" t="s">
        <v>146</v>
      </c>
    </row>
    <row r="509" spans="1:65" s="14" customFormat="1" ht="11.25">
      <c r="B509" s="217"/>
      <c r="C509" s="218"/>
      <c r="D509" s="200" t="s">
        <v>157</v>
      </c>
      <c r="E509" s="219" t="s">
        <v>1</v>
      </c>
      <c r="F509" s="220" t="s">
        <v>2272</v>
      </c>
      <c r="G509" s="218"/>
      <c r="H509" s="221">
        <v>866</v>
      </c>
      <c r="I509" s="222"/>
      <c r="J509" s="218"/>
      <c r="K509" s="218"/>
      <c r="L509" s="223"/>
      <c r="M509" s="224"/>
      <c r="N509" s="225"/>
      <c r="O509" s="225"/>
      <c r="P509" s="225"/>
      <c r="Q509" s="225"/>
      <c r="R509" s="225"/>
      <c r="S509" s="225"/>
      <c r="T509" s="226"/>
      <c r="AT509" s="227" t="s">
        <v>157</v>
      </c>
      <c r="AU509" s="227" t="s">
        <v>83</v>
      </c>
      <c r="AV509" s="14" t="s">
        <v>83</v>
      </c>
      <c r="AW509" s="14" t="s">
        <v>30</v>
      </c>
      <c r="AX509" s="14" t="s">
        <v>73</v>
      </c>
      <c r="AY509" s="227" t="s">
        <v>146</v>
      </c>
    </row>
    <row r="510" spans="1:65" s="15" customFormat="1" ht="11.25">
      <c r="B510" s="228"/>
      <c r="C510" s="229"/>
      <c r="D510" s="200" t="s">
        <v>157</v>
      </c>
      <c r="E510" s="230" t="s">
        <v>1</v>
      </c>
      <c r="F510" s="231" t="s">
        <v>160</v>
      </c>
      <c r="G510" s="229"/>
      <c r="H510" s="232">
        <v>866</v>
      </c>
      <c r="I510" s="233"/>
      <c r="J510" s="229"/>
      <c r="K510" s="229"/>
      <c r="L510" s="234"/>
      <c r="M510" s="235"/>
      <c r="N510" s="236"/>
      <c r="O510" s="236"/>
      <c r="P510" s="236"/>
      <c r="Q510" s="236"/>
      <c r="R510" s="236"/>
      <c r="S510" s="236"/>
      <c r="T510" s="237"/>
      <c r="AT510" s="238" t="s">
        <v>157</v>
      </c>
      <c r="AU510" s="238" t="s">
        <v>83</v>
      </c>
      <c r="AV510" s="15" t="s">
        <v>153</v>
      </c>
      <c r="AW510" s="15" t="s">
        <v>30</v>
      </c>
      <c r="AX510" s="15" t="s">
        <v>81</v>
      </c>
      <c r="AY510" s="238" t="s">
        <v>146</v>
      </c>
    </row>
    <row r="511" spans="1:65" s="2" customFormat="1" ht="16.5" customHeight="1">
      <c r="A511" s="35"/>
      <c r="B511" s="36"/>
      <c r="C511" s="187" t="s">
        <v>949</v>
      </c>
      <c r="D511" s="187" t="s">
        <v>148</v>
      </c>
      <c r="E511" s="188" t="s">
        <v>2273</v>
      </c>
      <c r="F511" s="189" t="s">
        <v>2274</v>
      </c>
      <c r="G511" s="190" t="s">
        <v>170</v>
      </c>
      <c r="H511" s="191">
        <v>210.14</v>
      </c>
      <c r="I511" s="192"/>
      <c r="J511" s="193">
        <f>ROUND(I511*H511,2)</f>
        <v>0</v>
      </c>
      <c r="K511" s="189" t="s">
        <v>152</v>
      </c>
      <c r="L511" s="40"/>
      <c r="M511" s="194" t="s">
        <v>1</v>
      </c>
      <c r="N511" s="195" t="s">
        <v>38</v>
      </c>
      <c r="O511" s="72"/>
      <c r="P511" s="196">
        <f>O511*H511</f>
        <v>0</v>
      </c>
      <c r="Q511" s="196">
        <v>0</v>
      </c>
      <c r="R511" s="196">
        <f>Q511*H511</f>
        <v>0</v>
      </c>
      <c r="S511" s="196">
        <v>0</v>
      </c>
      <c r="T511" s="197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198" t="s">
        <v>199</v>
      </c>
      <c r="AT511" s="198" t="s">
        <v>148</v>
      </c>
      <c r="AU511" s="198" t="s">
        <v>83</v>
      </c>
      <c r="AY511" s="18" t="s">
        <v>146</v>
      </c>
      <c r="BE511" s="199">
        <f>IF(N511="základní",J511,0)</f>
        <v>0</v>
      </c>
      <c r="BF511" s="199">
        <f>IF(N511="snížená",J511,0)</f>
        <v>0</v>
      </c>
      <c r="BG511" s="199">
        <f>IF(N511="zákl. přenesená",J511,0)</f>
        <v>0</v>
      </c>
      <c r="BH511" s="199">
        <f>IF(N511="sníž. přenesená",J511,0)</f>
        <v>0</v>
      </c>
      <c r="BI511" s="199">
        <f>IF(N511="nulová",J511,0)</f>
        <v>0</v>
      </c>
      <c r="BJ511" s="18" t="s">
        <v>81</v>
      </c>
      <c r="BK511" s="199">
        <f>ROUND(I511*H511,2)</f>
        <v>0</v>
      </c>
      <c r="BL511" s="18" t="s">
        <v>199</v>
      </c>
      <c r="BM511" s="198" t="s">
        <v>952</v>
      </c>
    </row>
    <row r="512" spans="1:65" s="2" customFormat="1" ht="11.25">
      <c r="A512" s="35"/>
      <c r="B512" s="36"/>
      <c r="C512" s="37"/>
      <c r="D512" s="200" t="s">
        <v>154</v>
      </c>
      <c r="E512" s="37"/>
      <c r="F512" s="201" t="s">
        <v>2274</v>
      </c>
      <c r="G512" s="37"/>
      <c r="H512" s="37"/>
      <c r="I512" s="202"/>
      <c r="J512" s="37"/>
      <c r="K512" s="37"/>
      <c r="L512" s="40"/>
      <c r="M512" s="203"/>
      <c r="N512" s="204"/>
      <c r="O512" s="72"/>
      <c r="P512" s="72"/>
      <c r="Q512" s="72"/>
      <c r="R512" s="72"/>
      <c r="S512" s="72"/>
      <c r="T512" s="73"/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T512" s="18" t="s">
        <v>154</v>
      </c>
      <c r="AU512" s="18" t="s">
        <v>83</v>
      </c>
    </row>
    <row r="513" spans="1:65" s="2" customFormat="1" ht="11.25">
      <c r="A513" s="35"/>
      <c r="B513" s="36"/>
      <c r="C513" s="37"/>
      <c r="D513" s="205" t="s">
        <v>155</v>
      </c>
      <c r="E513" s="37"/>
      <c r="F513" s="206" t="s">
        <v>2275</v>
      </c>
      <c r="G513" s="37"/>
      <c r="H513" s="37"/>
      <c r="I513" s="202"/>
      <c r="J513" s="37"/>
      <c r="K513" s="37"/>
      <c r="L513" s="40"/>
      <c r="M513" s="203"/>
      <c r="N513" s="204"/>
      <c r="O513" s="72"/>
      <c r="P513" s="72"/>
      <c r="Q513" s="72"/>
      <c r="R513" s="72"/>
      <c r="S513" s="72"/>
      <c r="T513" s="73"/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T513" s="18" t="s">
        <v>155</v>
      </c>
      <c r="AU513" s="18" t="s">
        <v>83</v>
      </c>
    </row>
    <row r="514" spans="1:65" s="14" customFormat="1" ht="11.25">
      <c r="B514" s="217"/>
      <c r="C514" s="218"/>
      <c r="D514" s="200" t="s">
        <v>157</v>
      </c>
      <c r="E514" s="219" t="s">
        <v>1</v>
      </c>
      <c r="F514" s="220" t="s">
        <v>2077</v>
      </c>
      <c r="G514" s="218"/>
      <c r="H514" s="221">
        <v>210.14</v>
      </c>
      <c r="I514" s="222"/>
      <c r="J514" s="218"/>
      <c r="K514" s="218"/>
      <c r="L514" s="223"/>
      <c r="M514" s="224"/>
      <c r="N514" s="225"/>
      <c r="O514" s="225"/>
      <c r="P514" s="225"/>
      <c r="Q514" s="225"/>
      <c r="R514" s="225"/>
      <c r="S514" s="225"/>
      <c r="T514" s="226"/>
      <c r="AT514" s="227" t="s">
        <v>157</v>
      </c>
      <c r="AU514" s="227" t="s">
        <v>83</v>
      </c>
      <c r="AV514" s="14" t="s">
        <v>83</v>
      </c>
      <c r="AW514" s="14" t="s">
        <v>30</v>
      </c>
      <c r="AX514" s="14" t="s">
        <v>73</v>
      </c>
      <c r="AY514" s="227" t="s">
        <v>146</v>
      </c>
    </row>
    <row r="515" spans="1:65" s="15" customFormat="1" ht="11.25">
      <c r="B515" s="228"/>
      <c r="C515" s="229"/>
      <c r="D515" s="200" t="s">
        <v>157</v>
      </c>
      <c r="E515" s="230" t="s">
        <v>1</v>
      </c>
      <c r="F515" s="231" t="s">
        <v>160</v>
      </c>
      <c r="G515" s="229"/>
      <c r="H515" s="232">
        <v>210.14</v>
      </c>
      <c r="I515" s="233"/>
      <c r="J515" s="229"/>
      <c r="K515" s="229"/>
      <c r="L515" s="234"/>
      <c r="M515" s="235"/>
      <c r="N515" s="236"/>
      <c r="O515" s="236"/>
      <c r="P515" s="236"/>
      <c r="Q515" s="236"/>
      <c r="R515" s="236"/>
      <c r="S515" s="236"/>
      <c r="T515" s="237"/>
      <c r="AT515" s="238" t="s">
        <v>157</v>
      </c>
      <c r="AU515" s="238" t="s">
        <v>83</v>
      </c>
      <c r="AV515" s="15" t="s">
        <v>153</v>
      </c>
      <c r="AW515" s="15" t="s">
        <v>30</v>
      </c>
      <c r="AX515" s="15" t="s">
        <v>81</v>
      </c>
      <c r="AY515" s="238" t="s">
        <v>146</v>
      </c>
    </row>
    <row r="516" spans="1:65" s="2" customFormat="1" ht="24.2" customHeight="1">
      <c r="A516" s="35"/>
      <c r="B516" s="36"/>
      <c r="C516" s="187" t="s">
        <v>730</v>
      </c>
      <c r="D516" s="187" t="s">
        <v>148</v>
      </c>
      <c r="E516" s="188" t="s">
        <v>2276</v>
      </c>
      <c r="F516" s="189" t="s">
        <v>2277</v>
      </c>
      <c r="G516" s="190" t="s">
        <v>170</v>
      </c>
      <c r="H516" s="191">
        <v>210.14</v>
      </c>
      <c r="I516" s="192"/>
      <c r="J516" s="193">
        <f>ROUND(I516*H516,2)</f>
        <v>0</v>
      </c>
      <c r="K516" s="189" t="s">
        <v>152</v>
      </c>
      <c r="L516" s="40"/>
      <c r="M516" s="194" t="s">
        <v>1</v>
      </c>
      <c r="N516" s="195" t="s">
        <v>38</v>
      </c>
      <c r="O516" s="72"/>
      <c r="P516" s="196">
        <f>O516*H516</f>
        <v>0</v>
      </c>
      <c r="Q516" s="196">
        <v>0</v>
      </c>
      <c r="R516" s="196">
        <f>Q516*H516</f>
        <v>0</v>
      </c>
      <c r="S516" s="196">
        <v>0</v>
      </c>
      <c r="T516" s="197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198" t="s">
        <v>199</v>
      </c>
      <c r="AT516" s="198" t="s">
        <v>148</v>
      </c>
      <c r="AU516" s="198" t="s">
        <v>83</v>
      </c>
      <c r="AY516" s="18" t="s">
        <v>146</v>
      </c>
      <c r="BE516" s="199">
        <f>IF(N516="základní",J516,0)</f>
        <v>0</v>
      </c>
      <c r="BF516" s="199">
        <f>IF(N516="snížená",J516,0)</f>
        <v>0</v>
      </c>
      <c r="BG516" s="199">
        <f>IF(N516="zákl. přenesená",J516,0)</f>
        <v>0</v>
      </c>
      <c r="BH516" s="199">
        <f>IF(N516="sníž. přenesená",J516,0)</f>
        <v>0</v>
      </c>
      <c r="BI516" s="199">
        <f>IF(N516="nulová",J516,0)</f>
        <v>0</v>
      </c>
      <c r="BJ516" s="18" t="s">
        <v>81</v>
      </c>
      <c r="BK516" s="199">
        <f>ROUND(I516*H516,2)</f>
        <v>0</v>
      </c>
      <c r="BL516" s="18" t="s">
        <v>199</v>
      </c>
      <c r="BM516" s="198" t="s">
        <v>955</v>
      </c>
    </row>
    <row r="517" spans="1:65" s="2" customFormat="1" ht="19.5">
      <c r="A517" s="35"/>
      <c r="B517" s="36"/>
      <c r="C517" s="37"/>
      <c r="D517" s="200" t="s">
        <v>154</v>
      </c>
      <c r="E517" s="37"/>
      <c r="F517" s="201" t="s">
        <v>2277</v>
      </c>
      <c r="G517" s="37"/>
      <c r="H517" s="37"/>
      <c r="I517" s="202"/>
      <c r="J517" s="37"/>
      <c r="K517" s="37"/>
      <c r="L517" s="40"/>
      <c r="M517" s="203"/>
      <c r="N517" s="204"/>
      <c r="O517" s="72"/>
      <c r="P517" s="72"/>
      <c r="Q517" s="72"/>
      <c r="R517" s="72"/>
      <c r="S517" s="72"/>
      <c r="T517" s="73"/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T517" s="18" t="s">
        <v>154</v>
      </c>
      <c r="AU517" s="18" t="s">
        <v>83</v>
      </c>
    </row>
    <row r="518" spans="1:65" s="2" customFormat="1" ht="11.25">
      <c r="A518" s="35"/>
      <c r="B518" s="36"/>
      <c r="C518" s="37"/>
      <c r="D518" s="205" t="s">
        <v>155</v>
      </c>
      <c r="E518" s="37"/>
      <c r="F518" s="206" t="s">
        <v>2278</v>
      </c>
      <c r="G518" s="37"/>
      <c r="H518" s="37"/>
      <c r="I518" s="202"/>
      <c r="J518" s="37"/>
      <c r="K518" s="37"/>
      <c r="L518" s="40"/>
      <c r="M518" s="203"/>
      <c r="N518" s="204"/>
      <c r="O518" s="72"/>
      <c r="P518" s="72"/>
      <c r="Q518" s="72"/>
      <c r="R518" s="72"/>
      <c r="S518" s="72"/>
      <c r="T518" s="73"/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T518" s="18" t="s">
        <v>155</v>
      </c>
      <c r="AU518" s="18" t="s">
        <v>83</v>
      </c>
    </row>
    <row r="519" spans="1:65" s="2" customFormat="1" ht="24.2" customHeight="1">
      <c r="A519" s="35"/>
      <c r="B519" s="36"/>
      <c r="C519" s="187" t="s">
        <v>956</v>
      </c>
      <c r="D519" s="187" t="s">
        <v>148</v>
      </c>
      <c r="E519" s="188" t="s">
        <v>2279</v>
      </c>
      <c r="F519" s="189" t="s">
        <v>2280</v>
      </c>
      <c r="G519" s="190" t="s">
        <v>170</v>
      </c>
      <c r="H519" s="191">
        <v>210.14</v>
      </c>
      <c r="I519" s="192"/>
      <c r="J519" s="193">
        <f>ROUND(I519*H519,2)</f>
        <v>0</v>
      </c>
      <c r="K519" s="189" t="s">
        <v>152</v>
      </c>
      <c r="L519" s="40"/>
      <c r="M519" s="194" t="s">
        <v>1</v>
      </c>
      <c r="N519" s="195" t="s">
        <v>38</v>
      </c>
      <c r="O519" s="72"/>
      <c r="P519" s="196">
        <f>O519*H519</f>
        <v>0</v>
      </c>
      <c r="Q519" s="196">
        <v>0</v>
      </c>
      <c r="R519" s="196">
        <f>Q519*H519</f>
        <v>0</v>
      </c>
      <c r="S519" s="196">
        <v>0</v>
      </c>
      <c r="T519" s="197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198" t="s">
        <v>199</v>
      </c>
      <c r="AT519" s="198" t="s">
        <v>148</v>
      </c>
      <c r="AU519" s="198" t="s">
        <v>83</v>
      </c>
      <c r="AY519" s="18" t="s">
        <v>146</v>
      </c>
      <c r="BE519" s="199">
        <f>IF(N519="základní",J519,0)</f>
        <v>0</v>
      </c>
      <c r="BF519" s="199">
        <f>IF(N519="snížená",J519,0)</f>
        <v>0</v>
      </c>
      <c r="BG519" s="199">
        <f>IF(N519="zákl. přenesená",J519,0)</f>
        <v>0</v>
      </c>
      <c r="BH519" s="199">
        <f>IF(N519="sníž. přenesená",J519,0)</f>
        <v>0</v>
      </c>
      <c r="BI519" s="199">
        <f>IF(N519="nulová",J519,0)</f>
        <v>0</v>
      </c>
      <c r="BJ519" s="18" t="s">
        <v>81</v>
      </c>
      <c r="BK519" s="199">
        <f>ROUND(I519*H519,2)</f>
        <v>0</v>
      </c>
      <c r="BL519" s="18" t="s">
        <v>199</v>
      </c>
      <c r="BM519" s="198" t="s">
        <v>959</v>
      </c>
    </row>
    <row r="520" spans="1:65" s="2" customFormat="1" ht="19.5">
      <c r="A520" s="35"/>
      <c r="B520" s="36"/>
      <c r="C520" s="37"/>
      <c r="D520" s="200" t="s">
        <v>154</v>
      </c>
      <c r="E520" s="37"/>
      <c r="F520" s="201" t="s">
        <v>2280</v>
      </c>
      <c r="G520" s="37"/>
      <c r="H520" s="37"/>
      <c r="I520" s="202"/>
      <c r="J520" s="37"/>
      <c r="K520" s="37"/>
      <c r="L520" s="40"/>
      <c r="M520" s="203"/>
      <c r="N520" s="204"/>
      <c r="O520" s="72"/>
      <c r="P520" s="72"/>
      <c r="Q520" s="72"/>
      <c r="R520" s="72"/>
      <c r="S520" s="72"/>
      <c r="T520" s="73"/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T520" s="18" t="s">
        <v>154</v>
      </c>
      <c r="AU520" s="18" t="s">
        <v>83</v>
      </c>
    </row>
    <row r="521" spans="1:65" s="2" customFormat="1" ht="11.25">
      <c r="A521" s="35"/>
      <c r="B521" s="36"/>
      <c r="C521" s="37"/>
      <c r="D521" s="205" t="s">
        <v>155</v>
      </c>
      <c r="E521" s="37"/>
      <c r="F521" s="206" t="s">
        <v>2281</v>
      </c>
      <c r="G521" s="37"/>
      <c r="H521" s="37"/>
      <c r="I521" s="202"/>
      <c r="J521" s="37"/>
      <c r="K521" s="37"/>
      <c r="L521" s="40"/>
      <c r="M521" s="203"/>
      <c r="N521" s="204"/>
      <c r="O521" s="72"/>
      <c r="P521" s="72"/>
      <c r="Q521" s="72"/>
      <c r="R521" s="72"/>
      <c r="S521" s="72"/>
      <c r="T521" s="73"/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T521" s="18" t="s">
        <v>155</v>
      </c>
      <c r="AU521" s="18" t="s">
        <v>83</v>
      </c>
    </row>
    <row r="522" spans="1:65" s="2" customFormat="1" ht="33" customHeight="1">
      <c r="A522" s="35"/>
      <c r="B522" s="36"/>
      <c r="C522" s="187" t="s">
        <v>732</v>
      </c>
      <c r="D522" s="187" t="s">
        <v>148</v>
      </c>
      <c r="E522" s="188" t="s">
        <v>2282</v>
      </c>
      <c r="F522" s="189" t="s">
        <v>2283</v>
      </c>
      <c r="G522" s="190" t="s">
        <v>170</v>
      </c>
      <c r="H522" s="191">
        <v>210.14</v>
      </c>
      <c r="I522" s="192"/>
      <c r="J522" s="193">
        <f>ROUND(I522*H522,2)</f>
        <v>0</v>
      </c>
      <c r="K522" s="189" t="s">
        <v>152</v>
      </c>
      <c r="L522" s="40"/>
      <c r="M522" s="194" t="s">
        <v>1</v>
      </c>
      <c r="N522" s="195" t="s">
        <v>38</v>
      </c>
      <c r="O522" s="72"/>
      <c r="P522" s="196">
        <f>O522*H522</f>
        <v>0</v>
      </c>
      <c r="Q522" s="196">
        <v>0</v>
      </c>
      <c r="R522" s="196">
        <f>Q522*H522</f>
        <v>0</v>
      </c>
      <c r="S522" s="196">
        <v>0</v>
      </c>
      <c r="T522" s="197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198" t="s">
        <v>199</v>
      </c>
      <c r="AT522" s="198" t="s">
        <v>148</v>
      </c>
      <c r="AU522" s="198" t="s">
        <v>83</v>
      </c>
      <c r="AY522" s="18" t="s">
        <v>146</v>
      </c>
      <c r="BE522" s="199">
        <f>IF(N522="základní",J522,0)</f>
        <v>0</v>
      </c>
      <c r="BF522" s="199">
        <f>IF(N522="snížená",J522,0)</f>
        <v>0</v>
      </c>
      <c r="BG522" s="199">
        <f>IF(N522="zákl. přenesená",J522,0)</f>
        <v>0</v>
      </c>
      <c r="BH522" s="199">
        <f>IF(N522="sníž. přenesená",J522,0)</f>
        <v>0</v>
      </c>
      <c r="BI522" s="199">
        <f>IF(N522="nulová",J522,0)</f>
        <v>0</v>
      </c>
      <c r="BJ522" s="18" t="s">
        <v>81</v>
      </c>
      <c r="BK522" s="199">
        <f>ROUND(I522*H522,2)</f>
        <v>0</v>
      </c>
      <c r="BL522" s="18" t="s">
        <v>199</v>
      </c>
      <c r="BM522" s="198" t="s">
        <v>962</v>
      </c>
    </row>
    <row r="523" spans="1:65" s="2" customFormat="1" ht="19.5">
      <c r="A523" s="35"/>
      <c r="B523" s="36"/>
      <c r="C523" s="37"/>
      <c r="D523" s="200" t="s">
        <v>154</v>
      </c>
      <c r="E523" s="37"/>
      <c r="F523" s="201" t="s">
        <v>2283</v>
      </c>
      <c r="G523" s="37"/>
      <c r="H523" s="37"/>
      <c r="I523" s="202"/>
      <c r="J523" s="37"/>
      <c r="K523" s="37"/>
      <c r="L523" s="40"/>
      <c r="M523" s="203"/>
      <c r="N523" s="204"/>
      <c r="O523" s="72"/>
      <c r="P523" s="72"/>
      <c r="Q523" s="72"/>
      <c r="R523" s="72"/>
      <c r="S523" s="72"/>
      <c r="T523" s="73"/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T523" s="18" t="s">
        <v>154</v>
      </c>
      <c r="AU523" s="18" t="s">
        <v>83</v>
      </c>
    </row>
    <row r="524" spans="1:65" s="2" customFormat="1" ht="11.25">
      <c r="A524" s="35"/>
      <c r="B524" s="36"/>
      <c r="C524" s="37"/>
      <c r="D524" s="205" t="s">
        <v>155</v>
      </c>
      <c r="E524" s="37"/>
      <c r="F524" s="206" t="s">
        <v>2284</v>
      </c>
      <c r="G524" s="37"/>
      <c r="H524" s="37"/>
      <c r="I524" s="202"/>
      <c r="J524" s="37"/>
      <c r="K524" s="37"/>
      <c r="L524" s="40"/>
      <c r="M524" s="203"/>
      <c r="N524" s="204"/>
      <c r="O524" s="72"/>
      <c r="P524" s="72"/>
      <c r="Q524" s="72"/>
      <c r="R524" s="72"/>
      <c r="S524" s="72"/>
      <c r="T524" s="73"/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T524" s="18" t="s">
        <v>155</v>
      </c>
      <c r="AU524" s="18" t="s">
        <v>83</v>
      </c>
    </row>
    <row r="525" spans="1:65" s="2" customFormat="1" ht="24.2" customHeight="1">
      <c r="A525" s="35"/>
      <c r="B525" s="36"/>
      <c r="C525" s="187" t="s">
        <v>964</v>
      </c>
      <c r="D525" s="187" t="s">
        <v>148</v>
      </c>
      <c r="E525" s="188" t="s">
        <v>2285</v>
      </c>
      <c r="F525" s="189" t="s">
        <v>2286</v>
      </c>
      <c r="G525" s="190" t="s">
        <v>170</v>
      </c>
      <c r="H525" s="191">
        <v>30</v>
      </c>
      <c r="I525" s="192"/>
      <c r="J525" s="193">
        <f>ROUND(I525*H525,2)</f>
        <v>0</v>
      </c>
      <c r="K525" s="189" t="s">
        <v>152</v>
      </c>
      <c r="L525" s="40"/>
      <c r="M525" s="194" t="s">
        <v>1</v>
      </c>
      <c r="N525" s="195" t="s">
        <v>38</v>
      </c>
      <c r="O525" s="72"/>
      <c r="P525" s="196">
        <f>O525*H525</f>
        <v>0</v>
      </c>
      <c r="Q525" s="196">
        <v>0</v>
      </c>
      <c r="R525" s="196">
        <f>Q525*H525</f>
        <v>0</v>
      </c>
      <c r="S525" s="196">
        <v>0</v>
      </c>
      <c r="T525" s="197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198" t="s">
        <v>199</v>
      </c>
      <c r="AT525" s="198" t="s">
        <v>148</v>
      </c>
      <c r="AU525" s="198" t="s">
        <v>83</v>
      </c>
      <c r="AY525" s="18" t="s">
        <v>146</v>
      </c>
      <c r="BE525" s="199">
        <f>IF(N525="základní",J525,0)</f>
        <v>0</v>
      </c>
      <c r="BF525" s="199">
        <f>IF(N525="snížená",J525,0)</f>
        <v>0</v>
      </c>
      <c r="BG525" s="199">
        <f>IF(N525="zákl. přenesená",J525,0)</f>
        <v>0</v>
      </c>
      <c r="BH525" s="199">
        <f>IF(N525="sníž. přenesená",J525,0)</f>
        <v>0</v>
      </c>
      <c r="BI525" s="199">
        <f>IF(N525="nulová",J525,0)</f>
        <v>0</v>
      </c>
      <c r="BJ525" s="18" t="s">
        <v>81</v>
      </c>
      <c r="BK525" s="199">
        <f>ROUND(I525*H525,2)</f>
        <v>0</v>
      </c>
      <c r="BL525" s="18" t="s">
        <v>199</v>
      </c>
      <c r="BM525" s="198" t="s">
        <v>967</v>
      </c>
    </row>
    <row r="526" spans="1:65" s="2" customFormat="1" ht="11.25">
      <c r="A526" s="35"/>
      <c r="B526" s="36"/>
      <c r="C526" s="37"/>
      <c r="D526" s="200" t="s">
        <v>154</v>
      </c>
      <c r="E526" s="37"/>
      <c r="F526" s="201" t="s">
        <v>2286</v>
      </c>
      <c r="G526" s="37"/>
      <c r="H526" s="37"/>
      <c r="I526" s="202"/>
      <c r="J526" s="37"/>
      <c r="K526" s="37"/>
      <c r="L526" s="40"/>
      <c r="M526" s="203"/>
      <c r="N526" s="204"/>
      <c r="O526" s="72"/>
      <c r="P526" s="72"/>
      <c r="Q526" s="72"/>
      <c r="R526" s="72"/>
      <c r="S526" s="72"/>
      <c r="T526" s="73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T526" s="18" t="s">
        <v>154</v>
      </c>
      <c r="AU526" s="18" t="s">
        <v>83</v>
      </c>
    </row>
    <row r="527" spans="1:65" s="2" customFormat="1" ht="11.25">
      <c r="A527" s="35"/>
      <c r="B527" s="36"/>
      <c r="C527" s="37"/>
      <c r="D527" s="205" t="s">
        <v>155</v>
      </c>
      <c r="E527" s="37"/>
      <c r="F527" s="206" t="s">
        <v>2287</v>
      </c>
      <c r="G527" s="37"/>
      <c r="H527" s="37"/>
      <c r="I527" s="202"/>
      <c r="J527" s="37"/>
      <c r="K527" s="37"/>
      <c r="L527" s="40"/>
      <c r="M527" s="203"/>
      <c r="N527" s="204"/>
      <c r="O527" s="72"/>
      <c r="P527" s="72"/>
      <c r="Q527" s="72"/>
      <c r="R527" s="72"/>
      <c r="S527" s="72"/>
      <c r="T527" s="73"/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T527" s="18" t="s">
        <v>155</v>
      </c>
      <c r="AU527" s="18" t="s">
        <v>83</v>
      </c>
    </row>
    <row r="528" spans="1:65" s="13" customFormat="1" ht="11.25">
      <c r="B528" s="207"/>
      <c r="C528" s="208"/>
      <c r="D528" s="200" t="s">
        <v>157</v>
      </c>
      <c r="E528" s="209" t="s">
        <v>1</v>
      </c>
      <c r="F528" s="210" t="s">
        <v>2288</v>
      </c>
      <c r="G528" s="208"/>
      <c r="H528" s="209" t="s">
        <v>1</v>
      </c>
      <c r="I528" s="211"/>
      <c r="J528" s="208"/>
      <c r="K528" s="208"/>
      <c r="L528" s="212"/>
      <c r="M528" s="213"/>
      <c r="N528" s="214"/>
      <c r="O528" s="214"/>
      <c r="P528" s="214"/>
      <c r="Q528" s="214"/>
      <c r="R528" s="214"/>
      <c r="S528" s="214"/>
      <c r="T528" s="215"/>
      <c r="AT528" s="216" t="s">
        <v>157</v>
      </c>
      <c r="AU528" s="216" t="s">
        <v>83</v>
      </c>
      <c r="AV528" s="13" t="s">
        <v>81</v>
      </c>
      <c r="AW528" s="13" t="s">
        <v>30</v>
      </c>
      <c r="AX528" s="13" t="s">
        <v>73</v>
      </c>
      <c r="AY528" s="216" t="s">
        <v>146</v>
      </c>
    </row>
    <row r="529" spans="1:51" s="14" customFormat="1" ht="11.25">
      <c r="B529" s="217"/>
      <c r="C529" s="218"/>
      <c r="D529" s="200" t="s">
        <v>157</v>
      </c>
      <c r="E529" s="219" t="s">
        <v>1</v>
      </c>
      <c r="F529" s="220" t="s">
        <v>2289</v>
      </c>
      <c r="G529" s="218"/>
      <c r="H529" s="221">
        <v>30</v>
      </c>
      <c r="I529" s="222"/>
      <c r="J529" s="218"/>
      <c r="K529" s="218"/>
      <c r="L529" s="223"/>
      <c r="M529" s="224"/>
      <c r="N529" s="225"/>
      <c r="O529" s="225"/>
      <c r="P529" s="225"/>
      <c r="Q529" s="225"/>
      <c r="R529" s="225"/>
      <c r="S529" s="225"/>
      <c r="T529" s="226"/>
      <c r="AT529" s="227" t="s">
        <v>157</v>
      </c>
      <c r="AU529" s="227" t="s">
        <v>83</v>
      </c>
      <c r="AV529" s="14" t="s">
        <v>83</v>
      </c>
      <c r="AW529" s="14" t="s">
        <v>30</v>
      </c>
      <c r="AX529" s="14" t="s">
        <v>73</v>
      </c>
      <c r="AY529" s="227" t="s">
        <v>146</v>
      </c>
    </row>
    <row r="530" spans="1:51" s="15" customFormat="1" ht="11.25">
      <c r="B530" s="228"/>
      <c r="C530" s="229"/>
      <c r="D530" s="200" t="s">
        <v>157</v>
      </c>
      <c r="E530" s="230" t="s">
        <v>1</v>
      </c>
      <c r="F530" s="231" t="s">
        <v>160</v>
      </c>
      <c r="G530" s="229"/>
      <c r="H530" s="232">
        <v>30</v>
      </c>
      <c r="I530" s="233"/>
      <c r="J530" s="229"/>
      <c r="K530" s="229"/>
      <c r="L530" s="234"/>
      <c r="M530" s="250"/>
      <c r="N530" s="251"/>
      <c r="O530" s="251"/>
      <c r="P530" s="251"/>
      <c r="Q530" s="251"/>
      <c r="R530" s="251"/>
      <c r="S530" s="251"/>
      <c r="T530" s="252"/>
      <c r="AT530" s="238" t="s">
        <v>157</v>
      </c>
      <c r="AU530" s="238" t="s">
        <v>83</v>
      </c>
      <c r="AV530" s="15" t="s">
        <v>153</v>
      </c>
      <c r="AW530" s="15" t="s">
        <v>30</v>
      </c>
      <c r="AX530" s="15" t="s">
        <v>81</v>
      </c>
      <c r="AY530" s="238" t="s">
        <v>146</v>
      </c>
    </row>
    <row r="531" spans="1:51" s="2" customFormat="1" ht="6.95" customHeight="1">
      <c r="A531" s="35"/>
      <c r="B531" s="55"/>
      <c r="C531" s="56"/>
      <c r="D531" s="56"/>
      <c r="E531" s="56"/>
      <c r="F531" s="56"/>
      <c r="G531" s="56"/>
      <c r="H531" s="56"/>
      <c r="I531" s="56"/>
      <c r="J531" s="56"/>
      <c r="K531" s="56"/>
      <c r="L531" s="40"/>
      <c r="M531" s="3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</row>
  </sheetData>
  <sheetProtection algorithmName="SHA-512" hashValue="j4yuN5ZJazCOOFXk+htSbaNOszsGDR8LP1G5sjOc5OLdERL1HbRCaRf4WCUOXK6mjaMzdWIam3SYyUrv3rnF0g==" saltValue="8HXoS3chIXq0y68rB7A6osLQ9qBK7yvE0ft+UgWqnI5WIDP+KwnBKueJNA/21ZBBWGe/g+H0BnQFcNrluXNwng==" spinCount="100000" sheet="1" objects="1" scenarios="1" formatColumns="0" formatRows="0" autoFilter="0"/>
  <autoFilter ref="C128:K530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hyperlinks>
    <hyperlink ref="F134" r:id="rId1"/>
    <hyperlink ref="F139" r:id="rId2"/>
    <hyperlink ref="F145" r:id="rId3"/>
    <hyperlink ref="F149" r:id="rId4"/>
    <hyperlink ref="F154" r:id="rId5"/>
    <hyperlink ref="F157" r:id="rId6"/>
    <hyperlink ref="F160" r:id="rId7"/>
    <hyperlink ref="F166" r:id="rId8"/>
    <hyperlink ref="F169" r:id="rId9"/>
    <hyperlink ref="F172" r:id="rId10"/>
    <hyperlink ref="F175" r:id="rId11"/>
    <hyperlink ref="F180" r:id="rId12"/>
    <hyperlink ref="F188" r:id="rId13"/>
    <hyperlink ref="F202" r:id="rId14"/>
    <hyperlink ref="F210" r:id="rId15"/>
    <hyperlink ref="F215" r:id="rId16"/>
    <hyperlink ref="F220" r:id="rId17"/>
    <hyperlink ref="F223" r:id="rId18"/>
    <hyperlink ref="F226" r:id="rId19"/>
    <hyperlink ref="F231" r:id="rId20"/>
    <hyperlink ref="F234" r:id="rId21"/>
    <hyperlink ref="F237" r:id="rId22"/>
    <hyperlink ref="F240" r:id="rId23"/>
    <hyperlink ref="F243" r:id="rId24"/>
    <hyperlink ref="F248" r:id="rId25"/>
    <hyperlink ref="F251" r:id="rId26"/>
    <hyperlink ref="F259" r:id="rId27"/>
    <hyperlink ref="F267" r:id="rId28"/>
    <hyperlink ref="F273" r:id="rId29"/>
    <hyperlink ref="F279" r:id="rId30"/>
    <hyperlink ref="F283" r:id="rId31"/>
    <hyperlink ref="F286" r:id="rId32"/>
    <hyperlink ref="F289" r:id="rId33"/>
    <hyperlink ref="F292" r:id="rId34"/>
    <hyperlink ref="F295" r:id="rId35"/>
    <hyperlink ref="F300" r:id="rId36"/>
    <hyperlink ref="F304" r:id="rId37"/>
    <hyperlink ref="F309" r:id="rId38"/>
    <hyperlink ref="F314" r:id="rId39"/>
    <hyperlink ref="F317" r:id="rId40"/>
    <hyperlink ref="F323" r:id="rId41"/>
    <hyperlink ref="F333" r:id="rId42"/>
    <hyperlink ref="F343" r:id="rId43"/>
    <hyperlink ref="F353" r:id="rId44"/>
    <hyperlink ref="F358" r:id="rId45"/>
    <hyperlink ref="F365" r:id="rId46"/>
    <hyperlink ref="F369" r:id="rId47"/>
    <hyperlink ref="F374" r:id="rId48"/>
    <hyperlink ref="F378" r:id="rId49"/>
    <hyperlink ref="F383" r:id="rId50"/>
    <hyperlink ref="F389" r:id="rId51"/>
    <hyperlink ref="F392" r:id="rId52"/>
    <hyperlink ref="F398" r:id="rId53"/>
    <hyperlink ref="F403" r:id="rId54"/>
    <hyperlink ref="F406" r:id="rId55"/>
    <hyperlink ref="F410" r:id="rId56"/>
    <hyperlink ref="F431" r:id="rId57"/>
    <hyperlink ref="F446" r:id="rId58"/>
    <hyperlink ref="F460" r:id="rId59"/>
    <hyperlink ref="F473" r:id="rId60"/>
    <hyperlink ref="F479" r:id="rId61"/>
    <hyperlink ref="F485" r:id="rId62"/>
    <hyperlink ref="F488" r:id="rId63"/>
    <hyperlink ref="F491" r:id="rId64"/>
    <hyperlink ref="F494" r:id="rId65"/>
    <hyperlink ref="F497" r:id="rId66"/>
    <hyperlink ref="F500" r:id="rId67"/>
    <hyperlink ref="F507" r:id="rId68"/>
    <hyperlink ref="F513" r:id="rId69"/>
    <hyperlink ref="F518" r:id="rId70"/>
    <hyperlink ref="F521" r:id="rId71"/>
    <hyperlink ref="F524" r:id="rId72"/>
    <hyperlink ref="F527" r:id="rId7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101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5" customHeight="1">
      <c r="B4" s="21"/>
      <c r="D4" s="111" t="s">
        <v>111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0" t="str">
        <f>'Rekapitulace stavby'!K6</f>
        <v>01 - Opočno pod Orlickými horami ON - SA část oprava - PD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13" t="s">
        <v>112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2290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18. 10. 2022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ROUND(J126,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37</v>
      </c>
      <c r="E33" s="113" t="s">
        <v>38</v>
      </c>
      <c r="F33" s="124">
        <f>ROUND((SUM(BE126:BE233)),  2)</f>
        <v>0</v>
      </c>
      <c r="G33" s="35"/>
      <c r="H33" s="35"/>
      <c r="I33" s="125">
        <v>0.21</v>
      </c>
      <c r="J33" s="124">
        <f>ROUND(((SUM(BE126:BE233))*I33),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39</v>
      </c>
      <c r="F34" s="124">
        <f>ROUND((SUM(BF126:BF233)),  2)</f>
        <v>0</v>
      </c>
      <c r="G34" s="35"/>
      <c r="H34" s="35"/>
      <c r="I34" s="125">
        <v>0.15</v>
      </c>
      <c r="J34" s="124">
        <f>ROUND(((SUM(BF126:BF233))*I34),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40</v>
      </c>
      <c r="F35" s="124">
        <f>ROUND((SUM(BG126:BG233)),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41</v>
      </c>
      <c r="F36" s="124">
        <f>ROUND((SUM(BH126:BH233)),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42</v>
      </c>
      <c r="F37" s="124">
        <f>ROUND((SUM(BI126:BI233)),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01 - Opočno pod Orlickými horami ON - SA část oprava - PD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3" t="str">
        <f>E9</f>
        <v>SO 02.5 - Plocha pro kolo...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18. 10. 2022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115</v>
      </c>
      <c r="D94" s="145"/>
      <c r="E94" s="145"/>
      <c r="F94" s="145"/>
      <c r="G94" s="145"/>
      <c r="H94" s="145"/>
      <c r="I94" s="145"/>
      <c r="J94" s="146" t="s">
        <v>116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117</v>
      </c>
      <c r="D96" s="37"/>
      <c r="E96" s="37"/>
      <c r="F96" s="37"/>
      <c r="G96" s="37"/>
      <c r="H96" s="37"/>
      <c r="I96" s="37"/>
      <c r="J96" s="85">
        <f>J126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5" customHeight="1">
      <c r="B97" s="148"/>
      <c r="C97" s="149"/>
      <c r="D97" s="150" t="s">
        <v>119</v>
      </c>
      <c r="E97" s="151"/>
      <c r="F97" s="151"/>
      <c r="G97" s="151"/>
      <c r="H97" s="151"/>
      <c r="I97" s="151"/>
      <c r="J97" s="152">
        <f>J127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120</v>
      </c>
      <c r="E98" s="157"/>
      <c r="F98" s="157"/>
      <c r="G98" s="157"/>
      <c r="H98" s="157"/>
      <c r="I98" s="157"/>
      <c r="J98" s="158">
        <f>J128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400</v>
      </c>
      <c r="E99" s="157"/>
      <c r="F99" s="157"/>
      <c r="G99" s="157"/>
      <c r="H99" s="157"/>
      <c r="I99" s="157"/>
      <c r="J99" s="158">
        <f>J143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1748</v>
      </c>
      <c r="E100" s="157"/>
      <c r="F100" s="157"/>
      <c r="G100" s="157"/>
      <c r="H100" s="157"/>
      <c r="I100" s="157"/>
      <c r="J100" s="158">
        <f>J158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121</v>
      </c>
      <c r="E101" s="157"/>
      <c r="F101" s="157"/>
      <c r="G101" s="157"/>
      <c r="H101" s="157"/>
      <c r="I101" s="157"/>
      <c r="J101" s="158">
        <f>J175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123</v>
      </c>
      <c r="E102" s="157"/>
      <c r="F102" s="157"/>
      <c r="G102" s="157"/>
      <c r="H102" s="157"/>
      <c r="I102" s="157"/>
      <c r="J102" s="158">
        <f>J185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401</v>
      </c>
      <c r="E103" s="157"/>
      <c r="F103" s="157"/>
      <c r="G103" s="157"/>
      <c r="H103" s="157"/>
      <c r="I103" s="157"/>
      <c r="J103" s="158">
        <f>J206</f>
        <v>0</v>
      </c>
      <c r="K103" s="155"/>
      <c r="L103" s="159"/>
    </row>
    <row r="104" spans="1:31" s="9" customFormat="1" ht="24.95" customHeight="1">
      <c r="B104" s="148"/>
      <c r="C104" s="149"/>
      <c r="D104" s="150" t="s">
        <v>124</v>
      </c>
      <c r="E104" s="151"/>
      <c r="F104" s="151"/>
      <c r="G104" s="151"/>
      <c r="H104" s="151"/>
      <c r="I104" s="151"/>
      <c r="J104" s="152">
        <f>J210</f>
        <v>0</v>
      </c>
      <c r="K104" s="149"/>
      <c r="L104" s="153"/>
    </row>
    <row r="105" spans="1:31" s="10" customFormat="1" ht="19.899999999999999" customHeight="1">
      <c r="B105" s="154"/>
      <c r="C105" s="155"/>
      <c r="D105" s="156" t="s">
        <v>525</v>
      </c>
      <c r="E105" s="157"/>
      <c r="F105" s="157"/>
      <c r="G105" s="157"/>
      <c r="H105" s="157"/>
      <c r="I105" s="157"/>
      <c r="J105" s="158">
        <f>J211</f>
        <v>0</v>
      </c>
      <c r="K105" s="155"/>
      <c r="L105" s="159"/>
    </row>
    <row r="106" spans="1:31" s="10" customFormat="1" ht="19.899999999999999" customHeight="1">
      <c r="B106" s="154"/>
      <c r="C106" s="155"/>
      <c r="D106" s="156" t="s">
        <v>527</v>
      </c>
      <c r="E106" s="157"/>
      <c r="F106" s="157"/>
      <c r="G106" s="157"/>
      <c r="H106" s="157"/>
      <c r="I106" s="157"/>
      <c r="J106" s="158">
        <f>J225</f>
        <v>0</v>
      </c>
      <c r="K106" s="155"/>
      <c r="L106" s="159"/>
    </row>
    <row r="107" spans="1:31" s="2" customFormat="1" ht="21.7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pans="1:31" s="2" customFormat="1" ht="6.95" customHeight="1">
      <c r="A112" s="35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24.95" customHeight="1">
      <c r="A113" s="35"/>
      <c r="B113" s="36"/>
      <c r="C113" s="24" t="s">
        <v>131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12" customHeight="1">
      <c r="A115" s="35"/>
      <c r="B115" s="36"/>
      <c r="C115" s="30" t="s">
        <v>16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16.5" customHeight="1">
      <c r="A116" s="35"/>
      <c r="B116" s="36"/>
      <c r="C116" s="37"/>
      <c r="D116" s="37"/>
      <c r="E116" s="317" t="str">
        <f>E7</f>
        <v>01 - Opočno pod Orlickými horami ON - SA část oprava - PD</v>
      </c>
      <c r="F116" s="318"/>
      <c r="G116" s="318"/>
      <c r="H116" s="318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112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273" t="str">
        <f>E9</f>
        <v>SO 02.5 - Plocha pro kolo...</v>
      </c>
      <c r="F118" s="319"/>
      <c r="G118" s="319"/>
      <c r="H118" s="319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2" customHeight="1">
      <c r="A120" s="35"/>
      <c r="B120" s="36"/>
      <c r="C120" s="30" t="s">
        <v>20</v>
      </c>
      <c r="D120" s="37"/>
      <c r="E120" s="37"/>
      <c r="F120" s="28" t="str">
        <f>F12</f>
        <v xml:space="preserve"> </v>
      </c>
      <c r="G120" s="37"/>
      <c r="H120" s="37"/>
      <c r="I120" s="30" t="s">
        <v>22</v>
      </c>
      <c r="J120" s="67" t="str">
        <f>IF(J12="","",J12)</f>
        <v>18. 10. 2022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5.2" customHeight="1">
      <c r="A122" s="35"/>
      <c r="B122" s="36"/>
      <c r="C122" s="30" t="s">
        <v>24</v>
      </c>
      <c r="D122" s="37"/>
      <c r="E122" s="37"/>
      <c r="F122" s="28" t="str">
        <f>E15</f>
        <v xml:space="preserve"> </v>
      </c>
      <c r="G122" s="37"/>
      <c r="H122" s="37"/>
      <c r="I122" s="30" t="s">
        <v>29</v>
      </c>
      <c r="J122" s="33" t="str">
        <f>E21</f>
        <v xml:space="preserve"> 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2" customHeight="1">
      <c r="A123" s="35"/>
      <c r="B123" s="36"/>
      <c r="C123" s="30" t="s">
        <v>27</v>
      </c>
      <c r="D123" s="37"/>
      <c r="E123" s="37"/>
      <c r="F123" s="28" t="str">
        <f>IF(E18="","",E18)</f>
        <v>Vyplň údaj</v>
      </c>
      <c r="G123" s="37"/>
      <c r="H123" s="37"/>
      <c r="I123" s="30" t="s">
        <v>31</v>
      </c>
      <c r="J123" s="33" t="str">
        <f>E24</f>
        <v xml:space="preserve"> 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0.3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11" customFormat="1" ht="29.25" customHeight="1">
      <c r="A125" s="160"/>
      <c r="B125" s="161"/>
      <c r="C125" s="162" t="s">
        <v>132</v>
      </c>
      <c r="D125" s="163" t="s">
        <v>58</v>
      </c>
      <c r="E125" s="163" t="s">
        <v>54</v>
      </c>
      <c r="F125" s="163" t="s">
        <v>55</v>
      </c>
      <c r="G125" s="163" t="s">
        <v>133</v>
      </c>
      <c r="H125" s="163" t="s">
        <v>134</v>
      </c>
      <c r="I125" s="163" t="s">
        <v>135</v>
      </c>
      <c r="J125" s="163" t="s">
        <v>116</v>
      </c>
      <c r="K125" s="164" t="s">
        <v>136</v>
      </c>
      <c r="L125" s="165"/>
      <c r="M125" s="76" t="s">
        <v>1</v>
      </c>
      <c r="N125" s="77" t="s">
        <v>37</v>
      </c>
      <c r="O125" s="77" t="s">
        <v>137</v>
      </c>
      <c r="P125" s="77" t="s">
        <v>138</v>
      </c>
      <c r="Q125" s="77" t="s">
        <v>139</v>
      </c>
      <c r="R125" s="77" t="s">
        <v>140</v>
      </c>
      <c r="S125" s="77" t="s">
        <v>141</v>
      </c>
      <c r="T125" s="78" t="s">
        <v>142</v>
      </c>
      <c r="U125" s="16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/>
    </row>
    <row r="126" spans="1:63" s="2" customFormat="1" ht="22.9" customHeight="1">
      <c r="A126" s="35"/>
      <c r="B126" s="36"/>
      <c r="C126" s="83" t="s">
        <v>143</v>
      </c>
      <c r="D126" s="37"/>
      <c r="E126" s="37"/>
      <c r="F126" s="37"/>
      <c r="G126" s="37"/>
      <c r="H126" s="37"/>
      <c r="I126" s="37"/>
      <c r="J126" s="166">
        <f>BK126</f>
        <v>0</v>
      </c>
      <c r="K126" s="37"/>
      <c r="L126" s="40"/>
      <c r="M126" s="79"/>
      <c r="N126" s="167"/>
      <c r="O126" s="80"/>
      <c r="P126" s="168">
        <f>P127+P210</f>
        <v>0</v>
      </c>
      <c r="Q126" s="80"/>
      <c r="R126" s="168">
        <f>R127+R210</f>
        <v>0</v>
      </c>
      <c r="S126" s="80"/>
      <c r="T126" s="169">
        <f>T127+T210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72</v>
      </c>
      <c r="AU126" s="18" t="s">
        <v>118</v>
      </c>
      <c r="BK126" s="170">
        <f>BK127+BK210</f>
        <v>0</v>
      </c>
    </row>
    <row r="127" spans="1:63" s="12" customFormat="1" ht="25.9" customHeight="1">
      <c r="B127" s="171"/>
      <c r="C127" s="172"/>
      <c r="D127" s="173" t="s">
        <v>72</v>
      </c>
      <c r="E127" s="174" t="s">
        <v>144</v>
      </c>
      <c r="F127" s="174" t="s">
        <v>145</v>
      </c>
      <c r="G127" s="172"/>
      <c r="H127" s="172"/>
      <c r="I127" s="175"/>
      <c r="J127" s="176">
        <f>BK127</f>
        <v>0</v>
      </c>
      <c r="K127" s="172"/>
      <c r="L127" s="177"/>
      <c r="M127" s="178"/>
      <c r="N127" s="179"/>
      <c r="O127" s="179"/>
      <c r="P127" s="180">
        <f>P128+P143+P158+P175+P185+P206</f>
        <v>0</v>
      </c>
      <c r="Q127" s="179"/>
      <c r="R127" s="180">
        <f>R128+R143+R158+R175+R185+R206</f>
        <v>0</v>
      </c>
      <c r="S127" s="179"/>
      <c r="T127" s="181">
        <f>T128+T143+T158+T175+T185+T206</f>
        <v>0</v>
      </c>
      <c r="AR127" s="182" t="s">
        <v>81</v>
      </c>
      <c r="AT127" s="183" t="s">
        <v>72</v>
      </c>
      <c r="AU127" s="183" t="s">
        <v>73</v>
      </c>
      <c r="AY127" s="182" t="s">
        <v>146</v>
      </c>
      <c r="BK127" s="184">
        <f>BK128+BK143+BK158+BK175+BK185+BK206</f>
        <v>0</v>
      </c>
    </row>
    <row r="128" spans="1:63" s="12" customFormat="1" ht="22.9" customHeight="1">
      <c r="B128" s="171"/>
      <c r="C128" s="172"/>
      <c r="D128" s="173" t="s">
        <v>72</v>
      </c>
      <c r="E128" s="185" t="s">
        <v>81</v>
      </c>
      <c r="F128" s="185" t="s">
        <v>147</v>
      </c>
      <c r="G128" s="172"/>
      <c r="H128" s="172"/>
      <c r="I128" s="175"/>
      <c r="J128" s="186">
        <f>BK128</f>
        <v>0</v>
      </c>
      <c r="K128" s="172"/>
      <c r="L128" s="177"/>
      <c r="M128" s="178"/>
      <c r="N128" s="179"/>
      <c r="O128" s="179"/>
      <c r="P128" s="180">
        <f>SUM(P129:P142)</f>
        <v>0</v>
      </c>
      <c r="Q128" s="179"/>
      <c r="R128" s="180">
        <f>SUM(R129:R142)</f>
        <v>0</v>
      </c>
      <c r="S128" s="179"/>
      <c r="T128" s="181">
        <f>SUM(T129:T142)</f>
        <v>0</v>
      </c>
      <c r="AR128" s="182" t="s">
        <v>81</v>
      </c>
      <c r="AT128" s="183" t="s">
        <v>72</v>
      </c>
      <c r="AU128" s="183" t="s">
        <v>81</v>
      </c>
      <c r="AY128" s="182" t="s">
        <v>146</v>
      </c>
      <c r="BK128" s="184">
        <f>SUM(BK129:BK142)</f>
        <v>0</v>
      </c>
    </row>
    <row r="129" spans="1:65" s="2" customFormat="1" ht="24.2" customHeight="1">
      <c r="A129" s="35"/>
      <c r="B129" s="36"/>
      <c r="C129" s="187" t="s">
        <v>81</v>
      </c>
      <c r="D129" s="187" t="s">
        <v>148</v>
      </c>
      <c r="E129" s="188" t="s">
        <v>1754</v>
      </c>
      <c r="F129" s="189" t="s">
        <v>1755</v>
      </c>
      <c r="G129" s="190" t="s">
        <v>151</v>
      </c>
      <c r="H129" s="191">
        <v>11</v>
      </c>
      <c r="I129" s="192"/>
      <c r="J129" s="193">
        <f>ROUND(I129*H129,2)</f>
        <v>0</v>
      </c>
      <c r="K129" s="189" t="s">
        <v>152</v>
      </c>
      <c r="L129" s="40"/>
      <c r="M129" s="194" t="s">
        <v>1</v>
      </c>
      <c r="N129" s="195" t="s">
        <v>38</v>
      </c>
      <c r="O129" s="7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8" t="s">
        <v>153</v>
      </c>
      <c r="AT129" s="198" t="s">
        <v>148</v>
      </c>
      <c r="AU129" s="198" t="s">
        <v>83</v>
      </c>
      <c r="AY129" s="18" t="s">
        <v>146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81</v>
      </c>
      <c r="BK129" s="199">
        <f>ROUND(I129*H129,2)</f>
        <v>0</v>
      </c>
      <c r="BL129" s="18" t="s">
        <v>153</v>
      </c>
      <c r="BM129" s="198" t="s">
        <v>83</v>
      </c>
    </row>
    <row r="130" spans="1:65" s="2" customFormat="1" ht="19.5">
      <c r="A130" s="35"/>
      <c r="B130" s="36"/>
      <c r="C130" s="37"/>
      <c r="D130" s="200" t="s">
        <v>154</v>
      </c>
      <c r="E130" s="37"/>
      <c r="F130" s="201" t="s">
        <v>1755</v>
      </c>
      <c r="G130" s="37"/>
      <c r="H130" s="37"/>
      <c r="I130" s="202"/>
      <c r="J130" s="37"/>
      <c r="K130" s="37"/>
      <c r="L130" s="40"/>
      <c r="M130" s="203"/>
      <c r="N130" s="204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154</v>
      </c>
      <c r="AU130" s="18" t="s">
        <v>83</v>
      </c>
    </row>
    <row r="131" spans="1:65" s="2" customFormat="1" ht="11.25">
      <c r="A131" s="35"/>
      <c r="B131" s="36"/>
      <c r="C131" s="37"/>
      <c r="D131" s="205" t="s">
        <v>155</v>
      </c>
      <c r="E131" s="37"/>
      <c r="F131" s="206" t="s">
        <v>1756</v>
      </c>
      <c r="G131" s="37"/>
      <c r="H131" s="37"/>
      <c r="I131" s="202"/>
      <c r="J131" s="37"/>
      <c r="K131" s="37"/>
      <c r="L131" s="40"/>
      <c r="M131" s="203"/>
      <c r="N131" s="204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155</v>
      </c>
      <c r="AU131" s="18" t="s">
        <v>83</v>
      </c>
    </row>
    <row r="132" spans="1:65" s="13" customFormat="1" ht="11.25">
      <c r="B132" s="207"/>
      <c r="C132" s="208"/>
      <c r="D132" s="200" t="s">
        <v>157</v>
      </c>
      <c r="E132" s="209" t="s">
        <v>1</v>
      </c>
      <c r="F132" s="210" t="s">
        <v>2291</v>
      </c>
      <c r="G132" s="208"/>
      <c r="H132" s="209" t="s">
        <v>1</v>
      </c>
      <c r="I132" s="211"/>
      <c r="J132" s="208"/>
      <c r="K132" s="208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157</v>
      </c>
      <c r="AU132" s="216" t="s">
        <v>83</v>
      </c>
      <c r="AV132" s="13" t="s">
        <v>81</v>
      </c>
      <c r="AW132" s="13" t="s">
        <v>30</v>
      </c>
      <c r="AX132" s="13" t="s">
        <v>73</v>
      </c>
      <c r="AY132" s="216" t="s">
        <v>146</v>
      </c>
    </row>
    <row r="133" spans="1:65" s="14" customFormat="1" ht="11.25">
      <c r="B133" s="217"/>
      <c r="C133" s="218"/>
      <c r="D133" s="200" t="s">
        <v>157</v>
      </c>
      <c r="E133" s="219" t="s">
        <v>1</v>
      </c>
      <c r="F133" s="220" t="s">
        <v>2292</v>
      </c>
      <c r="G133" s="218"/>
      <c r="H133" s="221">
        <v>11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157</v>
      </c>
      <c r="AU133" s="227" t="s">
        <v>83</v>
      </c>
      <c r="AV133" s="14" t="s">
        <v>83</v>
      </c>
      <c r="AW133" s="14" t="s">
        <v>30</v>
      </c>
      <c r="AX133" s="14" t="s">
        <v>73</v>
      </c>
      <c r="AY133" s="227" t="s">
        <v>146</v>
      </c>
    </row>
    <row r="134" spans="1:65" s="15" customFormat="1" ht="11.25">
      <c r="B134" s="228"/>
      <c r="C134" s="229"/>
      <c r="D134" s="200" t="s">
        <v>157</v>
      </c>
      <c r="E134" s="230" t="s">
        <v>1</v>
      </c>
      <c r="F134" s="231" t="s">
        <v>160</v>
      </c>
      <c r="G134" s="229"/>
      <c r="H134" s="232">
        <v>11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AT134" s="238" t="s">
        <v>157</v>
      </c>
      <c r="AU134" s="238" t="s">
        <v>83</v>
      </c>
      <c r="AV134" s="15" t="s">
        <v>153</v>
      </c>
      <c r="AW134" s="15" t="s">
        <v>30</v>
      </c>
      <c r="AX134" s="15" t="s">
        <v>81</v>
      </c>
      <c r="AY134" s="238" t="s">
        <v>146</v>
      </c>
    </row>
    <row r="135" spans="1:65" s="2" customFormat="1" ht="24.2" customHeight="1">
      <c r="A135" s="35"/>
      <c r="B135" s="36"/>
      <c r="C135" s="187" t="s">
        <v>83</v>
      </c>
      <c r="D135" s="187" t="s">
        <v>148</v>
      </c>
      <c r="E135" s="188" t="s">
        <v>1763</v>
      </c>
      <c r="F135" s="189" t="s">
        <v>1764</v>
      </c>
      <c r="G135" s="190" t="s">
        <v>151</v>
      </c>
      <c r="H135" s="191">
        <v>11</v>
      </c>
      <c r="I135" s="192"/>
      <c r="J135" s="193">
        <f>ROUND(I135*H135,2)</f>
        <v>0</v>
      </c>
      <c r="K135" s="189" t="s">
        <v>152</v>
      </c>
      <c r="L135" s="40"/>
      <c r="M135" s="194" t="s">
        <v>1</v>
      </c>
      <c r="N135" s="195" t="s">
        <v>38</v>
      </c>
      <c r="O135" s="72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8" t="s">
        <v>153</v>
      </c>
      <c r="AT135" s="198" t="s">
        <v>148</v>
      </c>
      <c r="AU135" s="198" t="s">
        <v>83</v>
      </c>
      <c r="AY135" s="18" t="s">
        <v>146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81</v>
      </c>
      <c r="BK135" s="199">
        <f>ROUND(I135*H135,2)</f>
        <v>0</v>
      </c>
      <c r="BL135" s="18" t="s">
        <v>153</v>
      </c>
      <c r="BM135" s="198" t="s">
        <v>153</v>
      </c>
    </row>
    <row r="136" spans="1:65" s="2" customFormat="1" ht="19.5">
      <c r="A136" s="35"/>
      <c r="B136" s="36"/>
      <c r="C136" s="37"/>
      <c r="D136" s="200" t="s">
        <v>154</v>
      </c>
      <c r="E136" s="37"/>
      <c r="F136" s="201" t="s">
        <v>1764</v>
      </c>
      <c r="G136" s="37"/>
      <c r="H136" s="37"/>
      <c r="I136" s="202"/>
      <c r="J136" s="37"/>
      <c r="K136" s="37"/>
      <c r="L136" s="40"/>
      <c r="M136" s="203"/>
      <c r="N136" s="204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154</v>
      </c>
      <c r="AU136" s="18" t="s">
        <v>83</v>
      </c>
    </row>
    <row r="137" spans="1:65" s="2" customFormat="1" ht="11.25">
      <c r="A137" s="35"/>
      <c r="B137" s="36"/>
      <c r="C137" s="37"/>
      <c r="D137" s="205" t="s">
        <v>155</v>
      </c>
      <c r="E137" s="37"/>
      <c r="F137" s="206" t="s">
        <v>1765</v>
      </c>
      <c r="G137" s="37"/>
      <c r="H137" s="37"/>
      <c r="I137" s="202"/>
      <c r="J137" s="37"/>
      <c r="K137" s="37"/>
      <c r="L137" s="40"/>
      <c r="M137" s="203"/>
      <c r="N137" s="204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155</v>
      </c>
      <c r="AU137" s="18" t="s">
        <v>83</v>
      </c>
    </row>
    <row r="138" spans="1:65" s="2" customFormat="1" ht="24.2" customHeight="1">
      <c r="A138" s="35"/>
      <c r="B138" s="36"/>
      <c r="C138" s="187" t="s">
        <v>167</v>
      </c>
      <c r="D138" s="187" t="s">
        <v>148</v>
      </c>
      <c r="E138" s="188" t="s">
        <v>1785</v>
      </c>
      <c r="F138" s="189" t="s">
        <v>1786</v>
      </c>
      <c r="G138" s="190" t="s">
        <v>170</v>
      </c>
      <c r="H138" s="191">
        <v>22</v>
      </c>
      <c r="I138" s="192"/>
      <c r="J138" s="193">
        <f>ROUND(I138*H138,2)</f>
        <v>0</v>
      </c>
      <c r="K138" s="189" t="s">
        <v>152</v>
      </c>
      <c r="L138" s="40"/>
      <c r="M138" s="194" t="s">
        <v>1</v>
      </c>
      <c r="N138" s="195" t="s">
        <v>38</v>
      </c>
      <c r="O138" s="7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8" t="s">
        <v>153</v>
      </c>
      <c r="AT138" s="198" t="s">
        <v>148</v>
      </c>
      <c r="AU138" s="198" t="s">
        <v>83</v>
      </c>
      <c r="AY138" s="18" t="s">
        <v>146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81</v>
      </c>
      <c r="BK138" s="199">
        <f>ROUND(I138*H138,2)</f>
        <v>0</v>
      </c>
      <c r="BL138" s="18" t="s">
        <v>153</v>
      </c>
      <c r="BM138" s="198" t="s">
        <v>171</v>
      </c>
    </row>
    <row r="139" spans="1:65" s="2" customFormat="1" ht="19.5">
      <c r="A139" s="35"/>
      <c r="B139" s="36"/>
      <c r="C139" s="37"/>
      <c r="D139" s="200" t="s">
        <v>154</v>
      </c>
      <c r="E139" s="37"/>
      <c r="F139" s="201" t="s">
        <v>1786</v>
      </c>
      <c r="G139" s="37"/>
      <c r="H139" s="37"/>
      <c r="I139" s="202"/>
      <c r="J139" s="37"/>
      <c r="K139" s="37"/>
      <c r="L139" s="40"/>
      <c r="M139" s="203"/>
      <c r="N139" s="204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154</v>
      </c>
      <c r="AU139" s="18" t="s">
        <v>83</v>
      </c>
    </row>
    <row r="140" spans="1:65" s="2" customFormat="1" ht="11.25">
      <c r="A140" s="35"/>
      <c r="B140" s="36"/>
      <c r="C140" s="37"/>
      <c r="D140" s="205" t="s">
        <v>155</v>
      </c>
      <c r="E140" s="37"/>
      <c r="F140" s="206" t="s">
        <v>1787</v>
      </c>
      <c r="G140" s="37"/>
      <c r="H140" s="37"/>
      <c r="I140" s="202"/>
      <c r="J140" s="37"/>
      <c r="K140" s="37"/>
      <c r="L140" s="40"/>
      <c r="M140" s="203"/>
      <c r="N140" s="204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155</v>
      </c>
      <c r="AU140" s="18" t="s">
        <v>83</v>
      </c>
    </row>
    <row r="141" spans="1:65" s="14" customFormat="1" ht="11.25">
      <c r="B141" s="217"/>
      <c r="C141" s="218"/>
      <c r="D141" s="200" t="s">
        <v>157</v>
      </c>
      <c r="E141" s="219" t="s">
        <v>1</v>
      </c>
      <c r="F141" s="220" t="s">
        <v>2293</v>
      </c>
      <c r="G141" s="218"/>
      <c r="H141" s="221">
        <v>22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157</v>
      </c>
      <c r="AU141" s="227" t="s">
        <v>83</v>
      </c>
      <c r="AV141" s="14" t="s">
        <v>83</v>
      </c>
      <c r="AW141" s="14" t="s">
        <v>30</v>
      </c>
      <c r="AX141" s="14" t="s">
        <v>73</v>
      </c>
      <c r="AY141" s="227" t="s">
        <v>146</v>
      </c>
    </row>
    <row r="142" spans="1:65" s="15" customFormat="1" ht="11.25">
      <c r="B142" s="228"/>
      <c r="C142" s="229"/>
      <c r="D142" s="200" t="s">
        <v>157</v>
      </c>
      <c r="E142" s="230" t="s">
        <v>1</v>
      </c>
      <c r="F142" s="231" t="s">
        <v>160</v>
      </c>
      <c r="G142" s="229"/>
      <c r="H142" s="232">
        <v>22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AT142" s="238" t="s">
        <v>157</v>
      </c>
      <c r="AU142" s="238" t="s">
        <v>83</v>
      </c>
      <c r="AV142" s="15" t="s">
        <v>153</v>
      </c>
      <c r="AW142" s="15" t="s">
        <v>30</v>
      </c>
      <c r="AX142" s="15" t="s">
        <v>81</v>
      </c>
      <c r="AY142" s="238" t="s">
        <v>146</v>
      </c>
    </row>
    <row r="143" spans="1:65" s="12" customFormat="1" ht="22.9" customHeight="1">
      <c r="B143" s="171"/>
      <c r="C143" s="172"/>
      <c r="D143" s="173" t="s">
        <v>72</v>
      </c>
      <c r="E143" s="185" t="s">
        <v>83</v>
      </c>
      <c r="F143" s="185" t="s">
        <v>405</v>
      </c>
      <c r="G143" s="172"/>
      <c r="H143" s="172"/>
      <c r="I143" s="175"/>
      <c r="J143" s="186">
        <f>BK143</f>
        <v>0</v>
      </c>
      <c r="K143" s="172"/>
      <c r="L143" s="177"/>
      <c r="M143" s="178"/>
      <c r="N143" s="179"/>
      <c r="O143" s="179"/>
      <c r="P143" s="180">
        <f>SUM(P144:P157)</f>
        <v>0</v>
      </c>
      <c r="Q143" s="179"/>
      <c r="R143" s="180">
        <f>SUM(R144:R157)</f>
        <v>0</v>
      </c>
      <c r="S143" s="179"/>
      <c r="T143" s="181">
        <f>SUM(T144:T157)</f>
        <v>0</v>
      </c>
      <c r="AR143" s="182" t="s">
        <v>81</v>
      </c>
      <c r="AT143" s="183" t="s">
        <v>72</v>
      </c>
      <c r="AU143" s="183" t="s">
        <v>81</v>
      </c>
      <c r="AY143" s="182" t="s">
        <v>146</v>
      </c>
      <c r="BK143" s="184">
        <f>SUM(BK144:BK157)</f>
        <v>0</v>
      </c>
    </row>
    <row r="144" spans="1:65" s="2" customFormat="1" ht="16.5" customHeight="1">
      <c r="A144" s="35"/>
      <c r="B144" s="36"/>
      <c r="C144" s="187" t="s">
        <v>153</v>
      </c>
      <c r="D144" s="187" t="s">
        <v>148</v>
      </c>
      <c r="E144" s="188" t="s">
        <v>424</v>
      </c>
      <c r="F144" s="189" t="s">
        <v>425</v>
      </c>
      <c r="G144" s="190" t="s">
        <v>151</v>
      </c>
      <c r="H144" s="191">
        <v>0.99</v>
      </c>
      <c r="I144" s="192"/>
      <c r="J144" s="193">
        <f>ROUND(I144*H144,2)</f>
        <v>0</v>
      </c>
      <c r="K144" s="189" t="s">
        <v>152</v>
      </c>
      <c r="L144" s="40"/>
      <c r="M144" s="194" t="s">
        <v>1</v>
      </c>
      <c r="N144" s="195" t="s">
        <v>38</v>
      </c>
      <c r="O144" s="72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8" t="s">
        <v>153</v>
      </c>
      <c r="AT144" s="198" t="s">
        <v>148</v>
      </c>
      <c r="AU144" s="198" t="s">
        <v>83</v>
      </c>
      <c r="AY144" s="18" t="s">
        <v>146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8" t="s">
        <v>81</v>
      </c>
      <c r="BK144" s="199">
        <f>ROUND(I144*H144,2)</f>
        <v>0</v>
      </c>
      <c r="BL144" s="18" t="s">
        <v>153</v>
      </c>
      <c r="BM144" s="198" t="s">
        <v>165</v>
      </c>
    </row>
    <row r="145" spans="1:65" s="2" customFormat="1" ht="11.25">
      <c r="A145" s="35"/>
      <c r="B145" s="36"/>
      <c r="C145" s="37"/>
      <c r="D145" s="200" t="s">
        <v>154</v>
      </c>
      <c r="E145" s="37"/>
      <c r="F145" s="201" t="s">
        <v>425</v>
      </c>
      <c r="G145" s="37"/>
      <c r="H145" s="37"/>
      <c r="I145" s="202"/>
      <c r="J145" s="37"/>
      <c r="K145" s="37"/>
      <c r="L145" s="40"/>
      <c r="M145" s="203"/>
      <c r="N145" s="204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154</v>
      </c>
      <c r="AU145" s="18" t="s">
        <v>83</v>
      </c>
    </row>
    <row r="146" spans="1:65" s="2" customFormat="1" ht="11.25">
      <c r="A146" s="35"/>
      <c r="B146" s="36"/>
      <c r="C146" s="37"/>
      <c r="D146" s="205" t="s">
        <v>155</v>
      </c>
      <c r="E146" s="37"/>
      <c r="F146" s="206" t="s">
        <v>426</v>
      </c>
      <c r="G146" s="37"/>
      <c r="H146" s="37"/>
      <c r="I146" s="202"/>
      <c r="J146" s="37"/>
      <c r="K146" s="37"/>
      <c r="L146" s="40"/>
      <c r="M146" s="203"/>
      <c r="N146" s="204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155</v>
      </c>
      <c r="AU146" s="18" t="s">
        <v>83</v>
      </c>
    </row>
    <row r="147" spans="1:65" s="13" customFormat="1" ht="11.25">
      <c r="B147" s="207"/>
      <c r="C147" s="208"/>
      <c r="D147" s="200" t="s">
        <v>157</v>
      </c>
      <c r="E147" s="209" t="s">
        <v>1</v>
      </c>
      <c r="F147" s="210" t="s">
        <v>2294</v>
      </c>
      <c r="G147" s="208"/>
      <c r="H147" s="209" t="s">
        <v>1</v>
      </c>
      <c r="I147" s="211"/>
      <c r="J147" s="208"/>
      <c r="K147" s="208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157</v>
      </c>
      <c r="AU147" s="216" t="s">
        <v>83</v>
      </c>
      <c r="AV147" s="13" t="s">
        <v>81</v>
      </c>
      <c r="AW147" s="13" t="s">
        <v>30</v>
      </c>
      <c r="AX147" s="13" t="s">
        <v>73</v>
      </c>
      <c r="AY147" s="216" t="s">
        <v>146</v>
      </c>
    </row>
    <row r="148" spans="1:65" s="14" customFormat="1" ht="11.25">
      <c r="B148" s="217"/>
      <c r="C148" s="218"/>
      <c r="D148" s="200" t="s">
        <v>157</v>
      </c>
      <c r="E148" s="219" t="s">
        <v>1</v>
      </c>
      <c r="F148" s="220" t="s">
        <v>2295</v>
      </c>
      <c r="G148" s="218"/>
      <c r="H148" s="221">
        <v>0.99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157</v>
      </c>
      <c r="AU148" s="227" t="s">
        <v>83</v>
      </c>
      <c r="AV148" s="14" t="s">
        <v>83</v>
      </c>
      <c r="AW148" s="14" t="s">
        <v>30</v>
      </c>
      <c r="AX148" s="14" t="s">
        <v>73</v>
      </c>
      <c r="AY148" s="227" t="s">
        <v>146</v>
      </c>
    </row>
    <row r="149" spans="1:65" s="15" customFormat="1" ht="11.25">
      <c r="B149" s="228"/>
      <c r="C149" s="229"/>
      <c r="D149" s="200" t="s">
        <v>157</v>
      </c>
      <c r="E149" s="230" t="s">
        <v>1</v>
      </c>
      <c r="F149" s="231" t="s">
        <v>160</v>
      </c>
      <c r="G149" s="229"/>
      <c r="H149" s="232">
        <v>0.99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AT149" s="238" t="s">
        <v>157</v>
      </c>
      <c r="AU149" s="238" t="s">
        <v>83</v>
      </c>
      <c r="AV149" s="15" t="s">
        <v>153</v>
      </c>
      <c r="AW149" s="15" t="s">
        <v>30</v>
      </c>
      <c r="AX149" s="15" t="s">
        <v>81</v>
      </c>
      <c r="AY149" s="238" t="s">
        <v>146</v>
      </c>
    </row>
    <row r="150" spans="1:65" s="2" customFormat="1" ht="16.5" customHeight="1">
      <c r="A150" s="35"/>
      <c r="B150" s="36"/>
      <c r="C150" s="187" t="s">
        <v>179</v>
      </c>
      <c r="D150" s="187" t="s">
        <v>148</v>
      </c>
      <c r="E150" s="188" t="s">
        <v>429</v>
      </c>
      <c r="F150" s="189" t="s">
        <v>430</v>
      </c>
      <c r="G150" s="190" t="s">
        <v>170</v>
      </c>
      <c r="H150" s="191">
        <v>6.78</v>
      </c>
      <c r="I150" s="192"/>
      <c r="J150" s="193">
        <f>ROUND(I150*H150,2)</f>
        <v>0</v>
      </c>
      <c r="K150" s="189" t="s">
        <v>152</v>
      </c>
      <c r="L150" s="40"/>
      <c r="M150" s="194" t="s">
        <v>1</v>
      </c>
      <c r="N150" s="195" t="s">
        <v>38</v>
      </c>
      <c r="O150" s="72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8" t="s">
        <v>153</v>
      </c>
      <c r="AT150" s="198" t="s">
        <v>148</v>
      </c>
      <c r="AU150" s="198" t="s">
        <v>83</v>
      </c>
      <c r="AY150" s="18" t="s">
        <v>146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8" t="s">
        <v>81</v>
      </c>
      <c r="BK150" s="199">
        <f>ROUND(I150*H150,2)</f>
        <v>0</v>
      </c>
      <c r="BL150" s="18" t="s">
        <v>153</v>
      </c>
      <c r="BM150" s="198" t="s">
        <v>182</v>
      </c>
    </row>
    <row r="151" spans="1:65" s="2" customFormat="1" ht="11.25">
      <c r="A151" s="35"/>
      <c r="B151" s="36"/>
      <c r="C151" s="37"/>
      <c r="D151" s="200" t="s">
        <v>154</v>
      </c>
      <c r="E151" s="37"/>
      <c r="F151" s="201" t="s">
        <v>430</v>
      </c>
      <c r="G151" s="37"/>
      <c r="H151" s="37"/>
      <c r="I151" s="202"/>
      <c r="J151" s="37"/>
      <c r="K151" s="37"/>
      <c r="L151" s="40"/>
      <c r="M151" s="203"/>
      <c r="N151" s="204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154</v>
      </c>
      <c r="AU151" s="18" t="s">
        <v>83</v>
      </c>
    </row>
    <row r="152" spans="1:65" s="2" customFormat="1" ht="11.25">
      <c r="A152" s="35"/>
      <c r="B152" s="36"/>
      <c r="C152" s="37"/>
      <c r="D152" s="205" t="s">
        <v>155</v>
      </c>
      <c r="E152" s="37"/>
      <c r="F152" s="206" t="s">
        <v>431</v>
      </c>
      <c r="G152" s="37"/>
      <c r="H152" s="37"/>
      <c r="I152" s="202"/>
      <c r="J152" s="37"/>
      <c r="K152" s="37"/>
      <c r="L152" s="40"/>
      <c r="M152" s="203"/>
      <c r="N152" s="204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155</v>
      </c>
      <c r="AU152" s="18" t="s">
        <v>83</v>
      </c>
    </row>
    <row r="153" spans="1:65" s="14" customFormat="1" ht="11.25">
      <c r="B153" s="217"/>
      <c r="C153" s="218"/>
      <c r="D153" s="200" t="s">
        <v>157</v>
      </c>
      <c r="E153" s="219" t="s">
        <v>1</v>
      </c>
      <c r="F153" s="220" t="s">
        <v>2296</v>
      </c>
      <c r="G153" s="218"/>
      <c r="H153" s="221">
        <v>6.78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157</v>
      </c>
      <c r="AU153" s="227" t="s">
        <v>83</v>
      </c>
      <c r="AV153" s="14" t="s">
        <v>83</v>
      </c>
      <c r="AW153" s="14" t="s">
        <v>30</v>
      </c>
      <c r="AX153" s="14" t="s">
        <v>73</v>
      </c>
      <c r="AY153" s="227" t="s">
        <v>146</v>
      </c>
    </row>
    <row r="154" spans="1:65" s="15" customFormat="1" ht="11.25">
      <c r="B154" s="228"/>
      <c r="C154" s="229"/>
      <c r="D154" s="200" t="s">
        <v>157</v>
      </c>
      <c r="E154" s="230" t="s">
        <v>1</v>
      </c>
      <c r="F154" s="231" t="s">
        <v>160</v>
      </c>
      <c r="G154" s="229"/>
      <c r="H154" s="232">
        <v>6.78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157</v>
      </c>
      <c r="AU154" s="238" t="s">
        <v>83</v>
      </c>
      <c r="AV154" s="15" t="s">
        <v>153</v>
      </c>
      <c r="AW154" s="15" t="s">
        <v>30</v>
      </c>
      <c r="AX154" s="15" t="s">
        <v>81</v>
      </c>
      <c r="AY154" s="238" t="s">
        <v>146</v>
      </c>
    </row>
    <row r="155" spans="1:65" s="2" customFormat="1" ht="16.5" customHeight="1">
      <c r="A155" s="35"/>
      <c r="B155" s="36"/>
      <c r="C155" s="187" t="s">
        <v>171</v>
      </c>
      <c r="D155" s="187" t="s">
        <v>148</v>
      </c>
      <c r="E155" s="188" t="s">
        <v>433</v>
      </c>
      <c r="F155" s="189" t="s">
        <v>434</v>
      </c>
      <c r="G155" s="190" t="s">
        <v>170</v>
      </c>
      <c r="H155" s="191">
        <v>6.78</v>
      </c>
      <c r="I155" s="192"/>
      <c r="J155" s="193">
        <f>ROUND(I155*H155,2)</f>
        <v>0</v>
      </c>
      <c r="K155" s="189" t="s">
        <v>152</v>
      </c>
      <c r="L155" s="40"/>
      <c r="M155" s="194" t="s">
        <v>1</v>
      </c>
      <c r="N155" s="195" t="s">
        <v>38</v>
      </c>
      <c r="O155" s="72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8" t="s">
        <v>153</v>
      </c>
      <c r="AT155" s="198" t="s">
        <v>148</v>
      </c>
      <c r="AU155" s="198" t="s">
        <v>83</v>
      </c>
      <c r="AY155" s="18" t="s">
        <v>146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81</v>
      </c>
      <c r="BK155" s="199">
        <f>ROUND(I155*H155,2)</f>
        <v>0</v>
      </c>
      <c r="BL155" s="18" t="s">
        <v>153</v>
      </c>
      <c r="BM155" s="198" t="s">
        <v>187</v>
      </c>
    </row>
    <row r="156" spans="1:65" s="2" customFormat="1" ht="11.25">
      <c r="A156" s="35"/>
      <c r="B156" s="36"/>
      <c r="C156" s="37"/>
      <c r="D156" s="200" t="s">
        <v>154</v>
      </c>
      <c r="E156" s="37"/>
      <c r="F156" s="201" t="s">
        <v>434</v>
      </c>
      <c r="G156" s="37"/>
      <c r="H156" s="37"/>
      <c r="I156" s="202"/>
      <c r="J156" s="37"/>
      <c r="K156" s="37"/>
      <c r="L156" s="40"/>
      <c r="M156" s="203"/>
      <c r="N156" s="204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154</v>
      </c>
      <c r="AU156" s="18" t="s">
        <v>83</v>
      </c>
    </row>
    <row r="157" spans="1:65" s="2" customFormat="1" ht="11.25">
      <c r="A157" s="35"/>
      <c r="B157" s="36"/>
      <c r="C157" s="37"/>
      <c r="D157" s="205" t="s">
        <v>155</v>
      </c>
      <c r="E157" s="37"/>
      <c r="F157" s="206" t="s">
        <v>435</v>
      </c>
      <c r="G157" s="37"/>
      <c r="H157" s="37"/>
      <c r="I157" s="202"/>
      <c r="J157" s="37"/>
      <c r="K157" s="37"/>
      <c r="L157" s="40"/>
      <c r="M157" s="203"/>
      <c r="N157" s="204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155</v>
      </c>
      <c r="AU157" s="18" t="s">
        <v>83</v>
      </c>
    </row>
    <row r="158" spans="1:65" s="12" customFormat="1" ht="22.9" customHeight="1">
      <c r="B158" s="171"/>
      <c r="C158" s="172"/>
      <c r="D158" s="173" t="s">
        <v>72</v>
      </c>
      <c r="E158" s="185" t="s">
        <v>179</v>
      </c>
      <c r="F158" s="185" t="s">
        <v>1795</v>
      </c>
      <c r="G158" s="172"/>
      <c r="H158" s="172"/>
      <c r="I158" s="175"/>
      <c r="J158" s="186">
        <f>BK158</f>
        <v>0</v>
      </c>
      <c r="K158" s="172"/>
      <c r="L158" s="177"/>
      <c r="M158" s="178"/>
      <c r="N158" s="179"/>
      <c r="O158" s="179"/>
      <c r="P158" s="180">
        <f>SUM(P159:P174)</f>
        <v>0</v>
      </c>
      <c r="Q158" s="179"/>
      <c r="R158" s="180">
        <f>SUM(R159:R174)</f>
        <v>0</v>
      </c>
      <c r="S158" s="179"/>
      <c r="T158" s="181">
        <f>SUM(T159:T174)</f>
        <v>0</v>
      </c>
      <c r="AR158" s="182" t="s">
        <v>81</v>
      </c>
      <c r="AT158" s="183" t="s">
        <v>72</v>
      </c>
      <c r="AU158" s="183" t="s">
        <v>81</v>
      </c>
      <c r="AY158" s="182" t="s">
        <v>146</v>
      </c>
      <c r="BK158" s="184">
        <f>SUM(BK159:BK174)</f>
        <v>0</v>
      </c>
    </row>
    <row r="159" spans="1:65" s="2" customFormat="1" ht="24.2" customHeight="1">
      <c r="A159" s="35"/>
      <c r="B159" s="36"/>
      <c r="C159" s="187" t="s">
        <v>190</v>
      </c>
      <c r="D159" s="187" t="s">
        <v>148</v>
      </c>
      <c r="E159" s="188" t="s">
        <v>1796</v>
      </c>
      <c r="F159" s="189" t="s">
        <v>1797</v>
      </c>
      <c r="G159" s="190" t="s">
        <v>170</v>
      </c>
      <c r="H159" s="191">
        <v>22</v>
      </c>
      <c r="I159" s="192"/>
      <c r="J159" s="193">
        <f>ROUND(I159*H159,2)</f>
        <v>0</v>
      </c>
      <c r="K159" s="189" t="s">
        <v>152</v>
      </c>
      <c r="L159" s="40"/>
      <c r="M159" s="194" t="s">
        <v>1</v>
      </c>
      <c r="N159" s="195" t="s">
        <v>38</v>
      </c>
      <c r="O159" s="72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8" t="s">
        <v>153</v>
      </c>
      <c r="AT159" s="198" t="s">
        <v>148</v>
      </c>
      <c r="AU159" s="198" t="s">
        <v>83</v>
      </c>
      <c r="AY159" s="18" t="s">
        <v>146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81</v>
      </c>
      <c r="BK159" s="199">
        <f>ROUND(I159*H159,2)</f>
        <v>0</v>
      </c>
      <c r="BL159" s="18" t="s">
        <v>153</v>
      </c>
      <c r="BM159" s="198" t="s">
        <v>193</v>
      </c>
    </row>
    <row r="160" spans="1:65" s="2" customFormat="1" ht="11.25">
      <c r="A160" s="35"/>
      <c r="B160" s="36"/>
      <c r="C160" s="37"/>
      <c r="D160" s="200" t="s">
        <v>154</v>
      </c>
      <c r="E160" s="37"/>
      <c r="F160" s="201" t="s">
        <v>1797</v>
      </c>
      <c r="G160" s="37"/>
      <c r="H160" s="37"/>
      <c r="I160" s="202"/>
      <c r="J160" s="37"/>
      <c r="K160" s="37"/>
      <c r="L160" s="40"/>
      <c r="M160" s="203"/>
      <c r="N160" s="204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154</v>
      </c>
      <c r="AU160" s="18" t="s">
        <v>83</v>
      </c>
    </row>
    <row r="161" spans="1:65" s="2" customFormat="1" ht="11.25">
      <c r="A161" s="35"/>
      <c r="B161" s="36"/>
      <c r="C161" s="37"/>
      <c r="D161" s="205" t="s">
        <v>155</v>
      </c>
      <c r="E161" s="37"/>
      <c r="F161" s="206" t="s">
        <v>1798</v>
      </c>
      <c r="G161" s="37"/>
      <c r="H161" s="37"/>
      <c r="I161" s="202"/>
      <c r="J161" s="37"/>
      <c r="K161" s="37"/>
      <c r="L161" s="40"/>
      <c r="M161" s="203"/>
      <c r="N161" s="204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155</v>
      </c>
      <c r="AU161" s="18" t="s">
        <v>83</v>
      </c>
    </row>
    <row r="162" spans="1:65" s="13" customFormat="1" ht="11.25">
      <c r="B162" s="207"/>
      <c r="C162" s="208"/>
      <c r="D162" s="200" t="s">
        <v>157</v>
      </c>
      <c r="E162" s="209" t="s">
        <v>1</v>
      </c>
      <c r="F162" s="210" t="s">
        <v>2297</v>
      </c>
      <c r="G162" s="208"/>
      <c r="H162" s="209" t="s">
        <v>1</v>
      </c>
      <c r="I162" s="211"/>
      <c r="J162" s="208"/>
      <c r="K162" s="208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157</v>
      </c>
      <c r="AU162" s="216" t="s">
        <v>83</v>
      </c>
      <c r="AV162" s="13" t="s">
        <v>81</v>
      </c>
      <c r="AW162" s="13" t="s">
        <v>30</v>
      </c>
      <c r="AX162" s="13" t="s">
        <v>73</v>
      </c>
      <c r="AY162" s="216" t="s">
        <v>146</v>
      </c>
    </row>
    <row r="163" spans="1:65" s="14" customFormat="1" ht="11.25">
      <c r="B163" s="217"/>
      <c r="C163" s="218"/>
      <c r="D163" s="200" t="s">
        <v>157</v>
      </c>
      <c r="E163" s="219" t="s">
        <v>1</v>
      </c>
      <c r="F163" s="220" t="s">
        <v>2293</v>
      </c>
      <c r="G163" s="218"/>
      <c r="H163" s="221">
        <v>22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157</v>
      </c>
      <c r="AU163" s="227" t="s">
        <v>83</v>
      </c>
      <c r="AV163" s="14" t="s">
        <v>83</v>
      </c>
      <c r="AW163" s="14" t="s">
        <v>30</v>
      </c>
      <c r="AX163" s="14" t="s">
        <v>73</v>
      </c>
      <c r="AY163" s="227" t="s">
        <v>146</v>
      </c>
    </row>
    <row r="164" spans="1:65" s="15" customFormat="1" ht="11.25">
      <c r="B164" s="228"/>
      <c r="C164" s="229"/>
      <c r="D164" s="200" t="s">
        <v>157</v>
      </c>
      <c r="E164" s="230" t="s">
        <v>1</v>
      </c>
      <c r="F164" s="231" t="s">
        <v>160</v>
      </c>
      <c r="G164" s="229"/>
      <c r="H164" s="232">
        <v>22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AT164" s="238" t="s">
        <v>157</v>
      </c>
      <c r="AU164" s="238" t="s">
        <v>83</v>
      </c>
      <c r="AV164" s="15" t="s">
        <v>153</v>
      </c>
      <c r="AW164" s="15" t="s">
        <v>30</v>
      </c>
      <c r="AX164" s="15" t="s">
        <v>81</v>
      </c>
      <c r="AY164" s="238" t="s">
        <v>146</v>
      </c>
    </row>
    <row r="165" spans="1:65" s="2" customFormat="1" ht="24.2" customHeight="1">
      <c r="A165" s="35"/>
      <c r="B165" s="36"/>
      <c r="C165" s="187" t="s">
        <v>165</v>
      </c>
      <c r="D165" s="187" t="s">
        <v>148</v>
      </c>
      <c r="E165" s="188" t="s">
        <v>1801</v>
      </c>
      <c r="F165" s="189" t="s">
        <v>1802</v>
      </c>
      <c r="G165" s="190" t="s">
        <v>170</v>
      </c>
      <c r="H165" s="191">
        <v>22</v>
      </c>
      <c r="I165" s="192"/>
      <c r="J165" s="193">
        <f>ROUND(I165*H165,2)</f>
        <v>0</v>
      </c>
      <c r="K165" s="189" t="s">
        <v>152</v>
      </c>
      <c r="L165" s="40"/>
      <c r="M165" s="194" t="s">
        <v>1</v>
      </c>
      <c r="N165" s="195" t="s">
        <v>38</v>
      </c>
      <c r="O165" s="72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8" t="s">
        <v>153</v>
      </c>
      <c r="AT165" s="198" t="s">
        <v>148</v>
      </c>
      <c r="AU165" s="198" t="s">
        <v>83</v>
      </c>
      <c r="AY165" s="18" t="s">
        <v>146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8" t="s">
        <v>81</v>
      </c>
      <c r="BK165" s="199">
        <f>ROUND(I165*H165,2)</f>
        <v>0</v>
      </c>
      <c r="BL165" s="18" t="s">
        <v>153</v>
      </c>
      <c r="BM165" s="198" t="s">
        <v>199</v>
      </c>
    </row>
    <row r="166" spans="1:65" s="2" customFormat="1" ht="19.5">
      <c r="A166" s="35"/>
      <c r="B166" s="36"/>
      <c r="C166" s="37"/>
      <c r="D166" s="200" t="s">
        <v>154</v>
      </c>
      <c r="E166" s="37"/>
      <c r="F166" s="201" t="s">
        <v>1802</v>
      </c>
      <c r="G166" s="37"/>
      <c r="H166" s="37"/>
      <c r="I166" s="202"/>
      <c r="J166" s="37"/>
      <c r="K166" s="37"/>
      <c r="L166" s="40"/>
      <c r="M166" s="203"/>
      <c r="N166" s="204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154</v>
      </c>
      <c r="AU166" s="18" t="s">
        <v>83</v>
      </c>
    </row>
    <row r="167" spans="1:65" s="2" customFormat="1" ht="11.25">
      <c r="A167" s="35"/>
      <c r="B167" s="36"/>
      <c r="C167" s="37"/>
      <c r="D167" s="205" t="s">
        <v>155</v>
      </c>
      <c r="E167" s="37"/>
      <c r="F167" s="206" t="s">
        <v>1803</v>
      </c>
      <c r="G167" s="37"/>
      <c r="H167" s="37"/>
      <c r="I167" s="202"/>
      <c r="J167" s="37"/>
      <c r="K167" s="37"/>
      <c r="L167" s="40"/>
      <c r="M167" s="203"/>
      <c r="N167" s="204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155</v>
      </c>
      <c r="AU167" s="18" t="s">
        <v>83</v>
      </c>
    </row>
    <row r="168" spans="1:65" s="2" customFormat="1" ht="33" customHeight="1">
      <c r="A168" s="35"/>
      <c r="B168" s="36"/>
      <c r="C168" s="187" t="s">
        <v>188</v>
      </c>
      <c r="D168" s="187" t="s">
        <v>148</v>
      </c>
      <c r="E168" s="188" t="s">
        <v>1804</v>
      </c>
      <c r="F168" s="189" t="s">
        <v>1805</v>
      </c>
      <c r="G168" s="190" t="s">
        <v>170</v>
      </c>
      <c r="H168" s="191">
        <v>22</v>
      </c>
      <c r="I168" s="192"/>
      <c r="J168" s="193">
        <f>ROUND(I168*H168,2)</f>
        <v>0</v>
      </c>
      <c r="K168" s="189" t="s">
        <v>152</v>
      </c>
      <c r="L168" s="40"/>
      <c r="M168" s="194" t="s">
        <v>1</v>
      </c>
      <c r="N168" s="195" t="s">
        <v>38</v>
      </c>
      <c r="O168" s="72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8" t="s">
        <v>153</v>
      </c>
      <c r="AT168" s="198" t="s">
        <v>148</v>
      </c>
      <c r="AU168" s="198" t="s">
        <v>83</v>
      </c>
      <c r="AY168" s="18" t="s">
        <v>146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8" t="s">
        <v>81</v>
      </c>
      <c r="BK168" s="199">
        <f>ROUND(I168*H168,2)</f>
        <v>0</v>
      </c>
      <c r="BL168" s="18" t="s">
        <v>153</v>
      </c>
      <c r="BM168" s="198" t="s">
        <v>205</v>
      </c>
    </row>
    <row r="169" spans="1:65" s="2" customFormat="1" ht="19.5">
      <c r="A169" s="35"/>
      <c r="B169" s="36"/>
      <c r="C169" s="37"/>
      <c r="D169" s="200" t="s">
        <v>154</v>
      </c>
      <c r="E169" s="37"/>
      <c r="F169" s="201" t="s">
        <v>1805</v>
      </c>
      <c r="G169" s="37"/>
      <c r="H169" s="37"/>
      <c r="I169" s="202"/>
      <c r="J169" s="37"/>
      <c r="K169" s="37"/>
      <c r="L169" s="40"/>
      <c r="M169" s="203"/>
      <c r="N169" s="204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154</v>
      </c>
      <c r="AU169" s="18" t="s">
        <v>83</v>
      </c>
    </row>
    <row r="170" spans="1:65" s="2" customFormat="1" ht="11.25">
      <c r="A170" s="35"/>
      <c r="B170" s="36"/>
      <c r="C170" s="37"/>
      <c r="D170" s="205" t="s">
        <v>155</v>
      </c>
      <c r="E170" s="37"/>
      <c r="F170" s="206" t="s">
        <v>1806</v>
      </c>
      <c r="G170" s="37"/>
      <c r="H170" s="37"/>
      <c r="I170" s="202"/>
      <c r="J170" s="37"/>
      <c r="K170" s="37"/>
      <c r="L170" s="40"/>
      <c r="M170" s="203"/>
      <c r="N170" s="204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155</v>
      </c>
      <c r="AU170" s="18" t="s">
        <v>83</v>
      </c>
    </row>
    <row r="171" spans="1:65" s="2" customFormat="1" ht="21.75" customHeight="1">
      <c r="A171" s="35"/>
      <c r="B171" s="36"/>
      <c r="C171" s="239" t="s">
        <v>182</v>
      </c>
      <c r="D171" s="239" t="s">
        <v>161</v>
      </c>
      <c r="E171" s="240" t="s">
        <v>1810</v>
      </c>
      <c r="F171" s="241" t="s">
        <v>1811</v>
      </c>
      <c r="G171" s="242" t="s">
        <v>170</v>
      </c>
      <c r="H171" s="243">
        <v>23.1</v>
      </c>
      <c r="I171" s="244"/>
      <c r="J171" s="245">
        <f>ROUND(I171*H171,2)</f>
        <v>0</v>
      </c>
      <c r="K171" s="241" t="s">
        <v>152</v>
      </c>
      <c r="L171" s="246"/>
      <c r="M171" s="247" t="s">
        <v>1</v>
      </c>
      <c r="N171" s="248" t="s">
        <v>38</v>
      </c>
      <c r="O171" s="72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8" t="s">
        <v>165</v>
      </c>
      <c r="AT171" s="198" t="s">
        <v>161</v>
      </c>
      <c r="AU171" s="198" t="s">
        <v>83</v>
      </c>
      <c r="AY171" s="18" t="s">
        <v>146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8" t="s">
        <v>81</v>
      </c>
      <c r="BK171" s="199">
        <f>ROUND(I171*H171,2)</f>
        <v>0</v>
      </c>
      <c r="BL171" s="18" t="s">
        <v>153</v>
      </c>
      <c r="BM171" s="198" t="s">
        <v>218</v>
      </c>
    </row>
    <row r="172" spans="1:65" s="2" customFormat="1" ht="11.25">
      <c r="A172" s="35"/>
      <c r="B172" s="36"/>
      <c r="C172" s="37"/>
      <c r="D172" s="200" t="s">
        <v>154</v>
      </c>
      <c r="E172" s="37"/>
      <c r="F172" s="201" t="s">
        <v>1811</v>
      </c>
      <c r="G172" s="37"/>
      <c r="H172" s="37"/>
      <c r="I172" s="202"/>
      <c r="J172" s="37"/>
      <c r="K172" s="37"/>
      <c r="L172" s="40"/>
      <c r="M172" s="203"/>
      <c r="N172" s="204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154</v>
      </c>
      <c r="AU172" s="18" t="s">
        <v>83</v>
      </c>
    </row>
    <row r="173" spans="1:65" s="14" customFormat="1" ht="11.25">
      <c r="B173" s="217"/>
      <c r="C173" s="218"/>
      <c r="D173" s="200" t="s">
        <v>157</v>
      </c>
      <c r="E173" s="219" t="s">
        <v>1</v>
      </c>
      <c r="F173" s="220" t="s">
        <v>2298</v>
      </c>
      <c r="G173" s="218"/>
      <c r="H173" s="221">
        <v>23.1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157</v>
      </c>
      <c r="AU173" s="227" t="s">
        <v>83</v>
      </c>
      <c r="AV173" s="14" t="s">
        <v>83</v>
      </c>
      <c r="AW173" s="14" t="s">
        <v>30</v>
      </c>
      <c r="AX173" s="14" t="s">
        <v>73</v>
      </c>
      <c r="AY173" s="227" t="s">
        <v>146</v>
      </c>
    </row>
    <row r="174" spans="1:65" s="15" customFormat="1" ht="11.25">
      <c r="B174" s="228"/>
      <c r="C174" s="229"/>
      <c r="D174" s="200" t="s">
        <v>157</v>
      </c>
      <c r="E174" s="230" t="s">
        <v>1</v>
      </c>
      <c r="F174" s="231" t="s">
        <v>160</v>
      </c>
      <c r="G174" s="229"/>
      <c r="H174" s="232">
        <v>23.1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157</v>
      </c>
      <c r="AU174" s="238" t="s">
        <v>83</v>
      </c>
      <c r="AV174" s="15" t="s">
        <v>153</v>
      </c>
      <c r="AW174" s="15" t="s">
        <v>30</v>
      </c>
      <c r="AX174" s="15" t="s">
        <v>81</v>
      </c>
      <c r="AY174" s="238" t="s">
        <v>146</v>
      </c>
    </row>
    <row r="175" spans="1:65" s="12" customFormat="1" ht="22.9" customHeight="1">
      <c r="B175" s="171"/>
      <c r="C175" s="172"/>
      <c r="D175" s="173" t="s">
        <v>72</v>
      </c>
      <c r="E175" s="185" t="s">
        <v>188</v>
      </c>
      <c r="F175" s="185" t="s">
        <v>189</v>
      </c>
      <c r="G175" s="172"/>
      <c r="H175" s="172"/>
      <c r="I175" s="175"/>
      <c r="J175" s="186">
        <f>BK175</f>
        <v>0</v>
      </c>
      <c r="K175" s="172"/>
      <c r="L175" s="177"/>
      <c r="M175" s="178"/>
      <c r="N175" s="179"/>
      <c r="O175" s="179"/>
      <c r="P175" s="180">
        <f>SUM(P176:P184)</f>
        <v>0</v>
      </c>
      <c r="Q175" s="179"/>
      <c r="R175" s="180">
        <f>SUM(R176:R184)</f>
        <v>0</v>
      </c>
      <c r="S175" s="179"/>
      <c r="T175" s="181">
        <f>SUM(T176:T184)</f>
        <v>0</v>
      </c>
      <c r="AR175" s="182" t="s">
        <v>81</v>
      </c>
      <c r="AT175" s="183" t="s">
        <v>72</v>
      </c>
      <c r="AU175" s="183" t="s">
        <v>81</v>
      </c>
      <c r="AY175" s="182" t="s">
        <v>146</v>
      </c>
      <c r="BK175" s="184">
        <f>SUM(BK176:BK184)</f>
        <v>0</v>
      </c>
    </row>
    <row r="176" spans="1:65" s="2" customFormat="1" ht="33" customHeight="1">
      <c r="A176" s="35"/>
      <c r="B176" s="36"/>
      <c r="C176" s="187" t="s">
        <v>222</v>
      </c>
      <c r="D176" s="187" t="s">
        <v>148</v>
      </c>
      <c r="E176" s="188" t="s">
        <v>1833</v>
      </c>
      <c r="F176" s="189" t="s">
        <v>1834</v>
      </c>
      <c r="G176" s="190" t="s">
        <v>320</v>
      </c>
      <c r="H176" s="191">
        <v>11</v>
      </c>
      <c r="I176" s="192"/>
      <c r="J176" s="193">
        <f>ROUND(I176*H176,2)</f>
        <v>0</v>
      </c>
      <c r="K176" s="189" t="s">
        <v>152</v>
      </c>
      <c r="L176" s="40"/>
      <c r="M176" s="194" t="s">
        <v>1</v>
      </c>
      <c r="N176" s="195" t="s">
        <v>38</v>
      </c>
      <c r="O176" s="72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8" t="s">
        <v>153</v>
      </c>
      <c r="AT176" s="198" t="s">
        <v>148</v>
      </c>
      <c r="AU176" s="198" t="s">
        <v>83</v>
      </c>
      <c r="AY176" s="18" t="s">
        <v>146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8" t="s">
        <v>81</v>
      </c>
      <c r="BK176" s="199">
        <f>ROUND(I176*H176,2)</f>
        <v>0</v>
      </c>
      <c r="BL176" s="18" t="s">
        <v>153</v>
      </c>
      <c r="BM176" s="198" t="s">
        <v>225</v>
      </c>
    </row>
    <row r="177" spans="1:65" s="2" customFormat="1" ht="19.5">
      <c r="A177" s="35"/>
      <c r="B177" s="36"/>
      <c r="C177" s="37"/>
      <c r="D177" s="200" t="s">
        <v>154</v>
      </c>
      <c r="E177" s="37"/>
      <c r="F177" s="201" t="s">
        <v>1834</v>
      </c>
      <c r="G177" s="37"/>
      <c r="H177" s="37"/>
      <c r="I177" s="202"/>
      <c r="J177" s="37"/>
      <c r="K177" s="37"/>
      <c r="L177" s="40"/>
      <c r="M177" s="203"/>
      <c r="N177" s="204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154</v>
      </c>
      <c r="AU177" s="18" t="s">
        <v>83</v>
      </c>
    </row>
    <row r="178" spans="1:65" s="2" customFormat="1" ht="11.25">
      <c r="A178" s="35"/>
      <c r="B178" s="36"/>
      <c r="C178" s="37"/>
      <c r="D178" s="205" t="s">
        <v>155</v>
      </c>
      <c r="E178" s="37"/>
      <c r="F178" s="206" t="s">
        <v>1835</v>
      </c>
      <c r="G178" s="37"/>
      <c r="H178" s="37"/>
      <c r="I178" s="202"/>
      <c r="J178" s="37"/>
      <c r="K178" s="37"/>
      <c r="L178" s="40"/>
      <c r="M178" s="203"/>
      <c r="N178" s="204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155</v>
      </c>
      <c r="AU178" s="18" t="s">
        <v>83</v>
      </c>
    </row>
    <row r="179" spans="1:65" s="14" customFormat="1" ht="11.25">
      <c r="B179" s="217"/>
      <c r="C179" s="218"/>
      <c r="D179" s="200" t="s">
        <v>157</v>
      </c>
      <c r="E179" s="219" t="s">
        <v>1</v>
      </c>
      <c r="F179" s="220" t="s">
        <v>222</v>
      </c>
      <c r="G179" s="218"/>
      <c r="H179" s="221">
        <v>11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157</v>
      </c>
      <c r="AU179" s="227" t="s">
        <v>83</v>
      </c>
      <c r="AV179" s="14" t="s">
        <v>83</v>
      </c>
      <c r="AW179" s="14" t="s">
        <v>30</v>
      </c>
      <c r="AX179" s="14" t="s">
        <v>73</v>
      </c>
      <c r="AY179" s="227" t="s">
        <v>146</v>
      </c>
    </row>
    <row r="180" spans="1:65" s="15" customFormat="1" ht="11.25">
      <c r="B180" s="228"/>
      <c r="C180" s="229"/>
      <c r="D180" s="200" t="s">
        <v>157</v>
      </c>
      <c r="E180" s="230" t="s">
        <v>1</v>
      </c>
      <c r="F180" s="231" t="s">
        <v>160</v>
      </c>
      <c r="G180" s="229"/>
      <c r="H180" s="232">
        <v>11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157</v>
      </c>
      <c r="AU180" s="238" t="s">
        <v>83</v>
      </c>
      <c r="AV180" s="15" t="s">
        <v>153</v>
      </c>
      <c r="AW180" s="15" t="s">
        <v>30</v>
      </c>
      <c r="AX180" s="15" t="s">
        <v>81</v>
      </c>
      <c r="AY180" s="238" t="s">
        <v>146</v>
      </c>
    </row>
    <row r="181" spans="1:65" s="2" customFormat="1" ht="21.75" customHeight="1">
      <c r="A181" s="35"/>
      <c r="B181" s="36"/>
      <c r="C181" s="239" t="s">
        <v>187</v>
      </c>
      <c r="D181" s="239" t="s">
        <v>161</v>
      </c>
      <c r="E181" s="240" t="s">
        <v>2299</v>
      </c>
      <c r="F181" s="241" t="s">
        <v>2300</v>
      </c>
      <c r="G181" s="242" t="s">
        <v>320</v>
      </c>
      <c r="H181" s="243">
        <v>11.22</v>
      </c>
      <c r="I181" s="244"/>
      <c r="J181" s="245">
        <f>ROUND(I181*H181,2)</f>
        <v>0</v>
      </c>
      <c r="K181" s="241" t="s">
        <v>152</v>
      </c>
      <c r="L181" s="246"/>
      <c r="M181" s="247" t="s">
        <v>1</v>
      </c>
      <c r="N181" s="248" t="s">
        <v>38</v>
      </c>
      <c r="O181" s="72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8" t="s">
        <v>165</v>
      </c>
      <c r="AT181" s="198" t="s">
        <v>161</v>
      </c>
      <c r="AU181" s="198" t="s">
        <v>83</v>
      </c>
      <c r="AY181" s="18" t="s">
        <v>146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8" t="s">
        <v>81</v>
      </c>
      <c r="BK181" s="199">
        <f>ROUND(I181*H181,2)</f>
        <v>0</v>
      </c>
      <c r="BL181" s="18" t="s">
        <v>153</v>
      </c>
      <c r="BM181" s="198" t="s">
        <v>262</v>
      </c>
    </row>
    <row r="182" spans="1:65" s="2" customFormat="1" ht="11.25">
      <c r="A182" s="35"/>
      <c r="B182" s="36"/>
      <c r="C182" s="37"/>
      <c r="D182" s="200" t="s">
        <v>154</v>
      </c>
      <c r="E182" s="37"/>
      <c r="F182" s="201" t="s">
        <v>2300</v>
      </c>
      <c r="G182" s="37"/>
      <c r="H182" s="37"/>
      <c r="I182" s="202"/>
      <c r="J182" s="37"/>
      <c r="K182" s="37"/>
      <c r="L182" s="40"/>
      <c r="M182" s="203"/>
      <c r="N182" s="204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154</v>
      </c>
      <c r="AU182" s="18" t="s">
        <v>83</v>
      </c>
    </row>
    <row r="183" spans="1:65" s="14" customFormat="1" ht="11.25">
      <c r="B183" s="217"/>
      <c r="C183" s="218"/>
      <c r="D183" s="200" t="s">
        <v>157</v>
      </c>
      <c r="E183" s="219" t="s">
        <v>1</v>
      </c>
      <c r="F183" s="220" t="s">
        <v>2301</v>
      </c>
      <c r="G183" s="218"/>
      <c r="H183" s="221">
        <v>11.22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157</v>
      </c>
      <c r="AU183" s="227" t="s">
        <v>83</v>
      </c>
      <c r="AV183" s="14" t="s">
        <v>83</v>
      </c>
      <c r="AW183" s="14" t="s">
        <v>30</v>
      </c>
      <c r="AX183" s="14" t="s">
        <v>73</v>
      </c>
      <c r="AY183" s="227" t="s">
        <v>146</v>
      </c>
    </row>
    <row r="184" spans="1:65" s="15" customFormat="1" ht="11.25">
      <c r="B184" s="228"/>
      <c r="C184" s="229"/>
      <c r="D184" s="200" t="s">
        <v>157</v>
      </c>
      <c r="E184" s="230" t="s">
        <v>1</v>
      </c>
      <c r="F184" s="231" t="s">
        <v>160</v>
      </c>
      <c r="G184" s="229"/>
      <c r="H184" s="232">
        <v>11.22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157</v>
      </c>
      <c r="AU184" s="238" t="s">
        <v>83</v>
      </c>
      <c r="AV184" s="15" t="s">
        <v>153</v>
      </c>
      <c r="AW184" s="15" t="s">
        <v>30</v>
      </c>
      <c r="AX184" s="15" t="s">
        <v>81</v>
      </c>
      <c r="AY184" s="238" t="s">
        <v>146</v>
      </c>
    </row>
    <row r="185" spans="1:65" s="12" customFormat="1" ht="22.9" customHeight="1">
      <c r="B185" s="171"/>
      <c r="C185" s="172"/>
      <c r="D185" s="173" t="s">
        <v>72</v>
      </c>
      <c r="E185" s="185" t="s">
        <v>257</v>
      </c>
      <c r="F185" s="185" t="s">
        <v>258</v>
      </c>
      <c r="G185" s="172"/>
      <c r="H185" s="172"/>
      <c r="I185" s="175"/>
      <c r="J185" s="186">
        <f>BK185</f>
        <v>0</v>
      </c>
      <c r="K185" s="172"/>
      <c r="L185" s="177"/>
      <c r="M185" s="178"/>
      <c r="N185" s="179"/>
      <c r="O185" s="179"/>
      <c r="P185" s="180">
        <f>SUM(P186:P205)</f>
        <v>0</v>
      </c>
      <c r="Q185" s="179"/>
      <c r="R185" s="180">
        <f>SUM(R186:R205)</f>
        <v>0</v>
      </c>
      <c r="S185" s="179"/>
      <c r="T185" s="181">
        <f>SUM(T186:T205)</f>
        <v>0</v>
      </c>
      <c r="AR185" s="182" t="s">
        <v>81</v>
      </c>
      <c r="AT185" s="183" t="s">
        <v>72</v>
      </c>
      <c r="AU185" s="183" t="s">
        <v>81</v>
      </c>
      <c r="AY185" s="182" t="s">
        <v>146</v>
      </c>
      <c r="BK185" s="184">
        <f>SUM(BK186:BK205)</f>
        <v>0</v>
      </c>
    </row>
    <row r="186" spans="1:65" s="2" customFormat="1" ht="16.5" customHeight="1">
      <c r="A186" s="35"/>
      <c r="B186" s="36"/>
      <c r="C186" s="187" t="s">
        <v>265</v>
      </c>
      <c r="D186" s="187" t="s">
        <v>148</v>
      </c>
      <c r="E186" s="188" t="s">
        <v>271</v>
      </c>
      <c r="F186" s="189" t="s">
        <v>272</v>
      </c>
      <c r="G186" s="190" t="s">
        <v>164</v>
      </c>
      <c r="H186" s="191">
        <v>15.4</v>
      </c>
      <c r="I186" s="192"/>
      <c r="J186" s="193">
        <f>ROUND(I186*H186,2)</f>
        <v>0</v>
      </c>
      <c r="K186" s="189" t="s">
        <v>152</v>
      </c>
      <c r="L186" s="40"/>
      <c r="M186" s="194" t="s">
        <v>1</v>
      </c>
      <c r="N186" s="195" t="s">
        <v>38</v>
      </c>
      <c r="O186" s="72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8" t="s">
        <v>153</v>
      </c>
      <c r="AT186" s="198" t="s">
        <v>148</v>
      </c>
      <c r="AU186" s="198" t="s">
        <v>83</v>
      </c>
      <c r="AY186" s="18" t="s">
        <v>146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8" t="s">
        <v>81</v>
      </c>
      <c r="BK186" s="199">
        <f>ROUND(I186*H186,2)</f>
        <v>0</v>
      </c>
      <c r="BL186" s="18" t="s">
        <v>153</v>
      </c>
      <c r="BM186" s="198" t="s">
        <v>268</v>
      </c>
    </row>
    <row r="187" spans="1:65" s="2" customFormat="1" ht="11.25">
      <c r="A187" s="35"/>
      <c r="B187" s="36"/>
      <c r="C187" s="37"/>
      <c r="D187" s="200" t="s">
        <v>154</v>
      </c>
      <c r="E187" s="37"/>
      <c r="F187" s="201" t="s">
        <v>272</v>
      </c>
      <c r="G187" s="37"/>
      <c r="H187" s="37"/>
      <c r="I187" s="202"/>
      <c r="J187" s="37"/>
      <c r="K187" s="37"/>
      <c r="L187" s="40"/>
      <c r="M187" s="203"/>
      <c r="N187" s="204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154</v>
      </c>
      <c r="AU187" s="18" t="s">
        <v>83</v>
      </c>
    </row>
    <row r="188" spans="1:65" s="2" customFormat="1" ht="11.25">
      <c r="A188" s="35"/>
      <c r="B188" s="36"/>
      <c r="C188" s="37"/>
      <c r="D188" s="205" t="s">
        <v>155</v>
      </c>
      <c r="E188" s="37"/>
      <c r="F188" s="206" t="s">
        <v>274</v>
      </c>
      <c r="G188" s="37"/>
      <c r="H188" s="37"/>
      <c r="I188" s="202"/>
      <c r="J188" s="37"/>
      <c r="K188" s="37"/>
      <c r="L188" s="40"/>
      <c r="M188" s="203"/>
      <c r="N188" s="204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155</v>
      </c>
      <c r="AU188" s="18" t="s">
        <v>83</v>
      </c>
    </row>
    <row r="189" spans="1:65" s="2" customFormat="1" ht="24.2" customHeight="1">
      <c r="A189" s="35"/>
      <c r="B189" s="36"/>
      <c r="C189" s="187" t="s">
        <v>193</v>
      </c>
      <c r="D189" s="187" t="s">
        <v>148</v>
      </c>
      <c r="E189" s="188" t="s">
        <v>723</v>
      </c>
      <c r="F189" s="189" t="s">
        <v>724</v>
      </c>
      <c r="G189" s="190" t="s">
        <v>164</v>
      </c>
      <c r="H189" s="191">
        <v>15.4</v>
      </c>
      <c r="I189" s="192"/>
      <c r="J189" s="193">
        <f>ROUND(I189*H189,2)</f>
        <v>0</v>
      </c>
      <c r="K189" s="189" t="s">
        <v>152</v>
      </c>
      <c r="L189" s="40"/>
      <c r="M189" s="194" t="s">
        <v>1</v>
      </c>
      <c r="N189" s="195" t="s">
        <v>38</v>
      </c>
      <c r="O189" s="72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8" t="s">
        <v>153</v>
      </c>
      <c r="AT189" s="198" t="s">
        <v>148</v>
      </c>
      <c r="AU189" s="198" t="s">
        <v>83</v>
      </c>
      <c r="AY189" s="18" t="s">
        <v>146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8" t="s">
        <v>81</v>
      </c>
      <c r="BK189" s="199">
        <f>ROUND(I189*H189,2)</f>
        <v>0</v>
      </c>
      <c r="BL189" s="18" t="s">
        <v>153</v>
      </c>
      <c r="BM189" s="198" t="s">
        <v>273</v>
      </c>
    </row>
    <row r="190" spans="1:65" s="2" customFormat="1" ht="19.5">
      <c r="A190" s="35"/>
      <c r="B190" s="36"/>
      <c r="C190" s="37"/>
      <c r="D190" s="200" t="s">
        <v>154</v>
      </c>
      <c r="E190" s="37"/>
      <c r="F190" s="201" t="s">
        <v>724</v>
      </c>
      <c r="G190" s="37"/>
      <c r="H190" s="37"/>
      <c r="I190" s="202"/>
      <c r="J190" s="37"/>
      <c r="K190" s="37"/>
      <c r="L190" s="40"/>
      <c r="M190" s="203"/>
      <c r="N190" s="204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154</v>
      </c>
      <c r="AU190" s="18" t="s">
        <v>83</v>
      </c>
    </row>
    <row r="191" spans="1:65" s="2" customFormat="1" ht="11.25">
      <c r="A191" s="35"/>
      <c r="B191" s="36"/>
      <c r="C191" s="37"/>
      <c r="D191" s="205" t="s">
        <v>155</v>
      </c>
      <c r="E191" s="37"/>
      <c r="F191" s="206" t="s">
        <v>726</v>
      </c>
      <c r="G191" s="37"/>
      <c r="H191" s="37"/>
      <c r="I191" s="202"/>
      <c r="J191" s="37"/>
      <c r="K191" s="37"/>
      <c r="L191" s="40"/>
      <c r="M191" s="203"/>
      <c r="N191" s="204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155</v>
      </c>
      <c r="AU191" s="18" t="s">
        <v>83</v>
      </c>
    </row>
    <row r="192" spans="1:65" s="2" customFormat="1" ht="33" customHeight="1">
      <c r="A192" s="35"/>
      <c r="B192" s="36"/>
      <c r="C192" s="187" t="s">
        <v>8</v>
      </c>
      <c r="D192" s="187" t="s">
        <v>148</v>
      </c>
      <c r="E192" s="188" t="s">
        <v>728</v>
      </c>
      <c r="F192" s="189" t="s">
        <v>729</v>
      </c>
      <c r="G192" s="190" t="s">
        <v>164</v>
      </c>
      <c r="H192" s="191">
        <v>15.4</v>
      </c>
      <c r="I192" s="192"/>
      <c r="J192" s="193">
        <f>ROUND(I192*H192,2)</f>
        <v>0</v>
      </c>
      <c r="K192" s="189" t="s">
        <v>152</v>
      </c>
      <c r="L192" s="40"/>
      <c r="M192" s="194" t="s">
        <v>1</v>
      </c>
      <c r="N192" s="195" t="s">
        <v>38</v>
      </c>
      <c r="O192" s="72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8" t="s">
        <v>153</v>
      </c>
      <c r="AT192" s="198" t="s">
        <v>148</v>
      </c>
      <c r="AU192" s="198" t="s">
        <v>83</v>
      </c>
      <c r="AY192" s="18" t="s">
        <v>146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8" t="s">
        <v>81</v>
      </c>
      <c r="BK192" s="199">
        <f>ROUND(I192*H192,2)</f>
        <v>0</v>
      </c>
      <c r="BL192" s="18" t="s">
        <v>153</v>
      </c>
      <c r="BM192" s="198" t="s">
        <v>277</v>
      </c>
    </row>
    <row r="193" spans="1:65" s="2" customFormat="1" ht="19.5">
      <c r="A193" s="35"/>
      <c r="B193" s="36"/>
      <c r="C193" s="37"/>
      <c r="D193" s="200" t="s">
        <v>154</v>
      </c>
      <c r="E193" s="37"/>
      <c r="F193" s="201" t="s">
        <v>729</v>
      </c>
      <c r="G193" s="37"/>
      <c r="H193" s="37"/>
      <c r="I193" s="202"/>
      <c r="J193" s="37"/>
      <c r="K193" s="37"/>
      <c r="L193" s="40"/>
      <c r="M193" s="203"/>
      <c r="N193" s="204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154</v>
      </c>
      <c r="AU193" s="18" t="s">
        <v>83</v>
      </c>
    </row>
    <row r="194" spans="1:65" s="2" customFormat="1" ht="11.25">
      <c r="A194" s="35"/>
      <c r="B194" s="36"/>
      <c r="C194" s="37"/>
      <c r="D194" s="205" t="s">
        <v>155</v>
      </c>
      <c r="E194" s="37"/>
      <c r="F194" s="206" t="s">
        <v>731</v>
      </c>
      <c r="G194" s="37"/>
      <c r="H194" s="37"/>
      <c r="I194" s="202"/>
      <c r="J194" s="37"/>
      <c r="K194" s="37"/>
      <c r="L194" s="40"/>
      <c r="M194" s="203"/>
      <c r="N194" s="204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155</v>
      </c>
      <c r="AU194" s="18" t="s">
        <v>83</v>
      </c>
    </row>
    <row r="195" spans="1:65" s="2" customFormat="1" ht="24.2" customHeight="1">
      <c r="A195" s="35"/>
      <c r="B195" s="36"/>
      <c r="C195" s="187" t="s">
        <v>199</v>
      </c>
      <c r="D195" s="187" t="s">
        <v>148</v>
      </c>
      <c r="E195" s="188" t="s">
        <v>279</v>
      </c>
      <c r="F195" s="189" t="s">
        <v>280</v>
      </c>
      <c r="G195" s="190" t="s">
        <v>164</v>
      </c>
      <c r="H195" s="191">
        <v>15.4</v>
      </c>
      <c r="I195" s="192"/>
      <c r="J195" s="193">
        <f>ROUND(I195*H195,2)</f>
        <v>0</v>
      </c>
      <c r="K195" s="189" t="s">
        <v>152</v>
      </c>
      <c r="L195" s="40"/>
      <c r="M195" s="194" t="s">
        <v>1</v>
      </c>
      <c r="N195" s="195" t="s">
        <v>38</v>
      </c>
      <c r="O195" s="72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8" t="s">
        <v>153</v>
      </c>
      <c r="AT195" s="198" t="s">
        <v>148</v>
      </c>
      <c r="AU195" s="198" t="s">
        <v>83</v>
      </c>
      <c r="AY195" s="18" t="s">
        <v>146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8" t="s">
        <v>81</v>
      </c>
      <c r="BK195" s="199">
        <f>ROUND(I195*H195,2)</f>
        <v>0</v>
      </c>
      <c r="BL195" s="18" t="s">
        <v>153</v>
      </c>
      <c r="BM195" s="198" t="s">
        <v>281</v>
      </c>
    </row>
    <row r="196" spans="1:65" s="2" customFormat="1" ht="19.5">
      <c r="A196" s="35"/>
      <c r="B196" s="36"/>
      <c r="C196" s="37"/>
      <c r="D196" s="200" t="s">
        <v>154</v>
      </c>
      <c r="E196" s="37"/>
      <c r="F196" s="201" t="s">
        <v>280</v>
      </c>
      <c r="G196" s="37"/>
      <c r="H196" s="37"/>
      <c r="I196" s="202"/>
      <c r="J196" s="37"/>
      <c r="K196" s="37"/>
      <c r="L196" s="40"/>
      <c r="M196" s="203"/>
      <c r="N196" s="204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154</v>
      </c>
      <c r="AU196" s="18" t="s">
        <v>83</v>
      </c>
    </row>
    <row r="197" spans="1:65" s="2" customFormat="1" ht="11.25">
      <c r="A197" s="35"/>
      <c r="B197" s="36"/>
      <c r="C197" s="37"/>
      <c r="D197" s="205" t="s">
        <v>155</v>
      </c>
      <c r="E197" s="37"/>
      <c r="F197" s="206" t="s">
        <v>282</v>
      </c>
      <c r="G197" s="37"/>
      <c r="H197" s="37"/>
      <c r="I197" s="202"/>
      <c r="J197" s="37"/>
      <c r="K197" s="37"/>
      <c r="L197" s="40"/>
      <c r="M197" s="203"/>
      <c r="N197" s="204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155</v>
      </c>
      <c r="AU197" s="18" t="s">
        <v>83</v>
      </c>
    </row>
    <row r="198" spans="1:65" s="2" customFormat="1" ht="24.2" customHeight="1">
      <c r="A198" s="35"/>
      <c r="B198" s="36"/>
      <c r="C198" s="187" t="s">
        <v>283</v>
      </c>
      <c r="D198" s="187" t="s">
        <v>148</v>
      </c>
      <c r="E198" s="188" t="s">
        <v>284</v>
      </c>
      <c r="F198" s="189" t="s">
        <v>285</v>
      </c>
      <c r="G198" s="190" t="s">
        <v>164</v>
      </c>
      <c r="H198" s="191">
        <v>292.60000000000002</v>
      </c>
      <c r="I198" s="192"/>
      <c r="J198" s="193">
        <f>ROUND(I198*H198,2)</f>
        <v>0</v>
      </c>
      <c r="K198" s="189" t="s">
        <v>152</v>
      </c>
      <c r="L198" s="40"/>
      <c r="M198" s="194" t="s">
        <v>1</v>
      </c>
      <c r="N198" s="195" t="s">
        <v>38</v>
      </c>
      <c r="O198" s="72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8" t="s">
        <v>153</v>
      </c>
      <c r="AT198" s="198" t="s">
        <v>148</v>
      </c>
      <c r="AU198" s="198" t="s">
        <v>83</v>
      </c>
      <c r="AY198" s="18" t="s">
        <v>146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8" t="s">
        <v>81</v>
      </c>
      <c r="BK198" s="199">
        <f>ROUND(I198*H198,2)</f>
        <v>0</v>
      </c>
      <c r="BL198" s="18" t="s">
        <v>153</v>
      </c>
      <c r="BM198" s="198" t="s">
        <v>286</v>
      </c>
    </row>
    <row r="199" spans="1:65" s="2" customFormat="1" ht="19.5">
      <c r="A199" s="35"/>
      <c r="B199" s="36"/>
      <c r="C199" s="37"/>
      <c r="D199" s="200" t="s">
        <v>154</v>
      </c>
      <c r="E199" s="37"/>
      <c r="F199" s="201" t="s">
        <v>285</v>
      </c>
      <c r="G199" s="37"/>
      <c r="H199" s="37"/>
      <c r="I199" s="202"/>
      <c r="J199" s="37"/>
      <c r="K199" s="37"/>
      <c r="L199" s="40"/>
      <c r="M199" s="203"/>
      <c r="N199" s="204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154</v>
      </c>
      <c r="AU199" s="18" t="s">
        <v>83</v>
      </c>
    </row>
    <row r="200" spans="1:65" s="2" customFormat="1" ht="11.25">
      <c r="A200" s="35"/>
      <c r="B200" s="36"/>
      <c r="C200" s="37"/>
      <c r="D200" s="205" t="s">
        <v>155</v>
      </c>
      <c r="E200" s="37"/>
      <c r="F200" s="206" t="s">
        <v>287</v>
      </c>
      <c r="G200" s="37"/>
      <c r="H200" s="37"/>
      <c r="I200" s="202"/>
      <c r="J200" s="37"/>
      <c r="K200" s="37"/>
      <c r="L200" s="40"/>
      <c r="M200" s="203"/>
      <c r="N200" s="204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155</v>
      </c>
      <c r="AU200" s="18" t="s">
        <v>83</v>
      </c>
    </row>
    <row r="201" spans="1:65" s="14" customFormat="1" ht="11.25">
      <c r="B201" s="217"/>
      <c r="C201" s="218"/>
      <c r="D201" s="200" t="s">
        <v>157</v>
      </c>
      <c r="E201" s="219" t="s">
        <v>1</v>
      </c>
      <c r="F201" s="220" t="s">
        <v>2302</v>
      </c>
      <c r="G201" s="218"/>
      <c r="H201" s="221">
        <v>292.60000000000002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157</v>
      </c>
      <c r="AU201" s="227" t="s">
        <v>83</v>
      </c>
      <c r="AV201" s="14" t="s">
        <v>83</v>
      </c>
      <c r="AW201" s="14" t="s">
        <v>30</v>
      </c>
      <c r="AX201" s="14" t="s">
        <v>73</v>
      </c>
      <c r="AY201" s="227" t="s">
        <v>146</v>
      </c>
    </row>
    <row r="202" spans="1:65" s="15" customFormat="1" ht="11.25">
      <c r="B202" s="228"/>
      <c r="C202" s="229"/>
      <c r="D202" s="200" t="s">
        <v>157</v>
      </c>
      <c r="E202" s="230" t="s">
        <v>1</v>
      </c>
      <c r="F202" s="231" t="s">
        <v>160</v>
      </c>
      <c r="G202" s="229"/>
      <c r="H202" s="232">
        <v>292.60000000000002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AT202" s="238" t="s">
        <v>157</v>
      </c>
      <c r="AU202" s="238" t="s">
        <v>83</v>
      </c>
      <c r="AV202" s="15" t="s">
        <v>153</v>
      </c>
      <c r="AW202" s="15" t="s">
        <v>30</v>
      </c>
      <c r="AX202" s="15" t="s">
        <v>81</v>
      </c>
      <c r="AY202" s="238" t="s">
        <v>146</v>
      </c>
    </row>
    <row r="203" spans="1:65" s="2" customFormat="1" ht="33" customHeight="1">
      <c r="A203" s="35"/>
      <c r="B203" s="36"/>
      <c r="C203" s="187" t="s">
        <v>205</v>
      </c>
      <c r="D203" s="187" t="s">
        <v>148</v>
      </c>
      <c r="E203" s="188" t="s">
        <v>294</v>
      </c>
      <c r="F203" s="189" t="s">
        <v>295</v>
      </c>
      <c r="G203" s="190" t="s">
        <v>164</v>
      </c>
      <c r="H203" s="191">
        <v>15.4</v>
      </c>
      <c r="I203" s="192"/>
      <c r="J203" s="193">
        <f>ROUND(I203*H203,2)</f>
        <v>0</v>
      </c>
      <c r="K203" s="189" t="s">
        <v>152</v>
      </c>
      <c r="L203" s="40"/>
      <c r="M203" s="194" t="s">
        <v>1</v>
      </c>
      <c r="N203" s="195" t="s">
        <v>38</v>
      </c>
      <c r="O203" s="72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8" t="s">
        <v>153</v>
      </c>
      <c r="AT203" s="198" t="s">
        <v>148</v>
      </c>
      <c r="AU203" s="198" t="s">
        <v>83</v>
      </c>
      <c r="AY203" s="18" t="s">
        <v>146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8" t="s">
        <v>81</v>
      </c>
      <c r="BK203" s="199">
        <f>ROUND(I203*H203,2)</f>
        <v>0</v>
      </c>
      <c r="BL203" s="18" t="s">
        <v>153</v>
      </c>
      <c r="BM203" s="198" t="s">
        <v>291</v>
      </c>
    </row>
    <row r="204" spans="1:65" s="2" customFormat="1" ht="19.5">
      <c r="A204" s="35"/>
      <c r="B204" s="36"/>
      <c r="C204" s="37"/>
      <c r="D204" s="200" t="s">
        <v>154</v>
      </c>
      <c r="E204" s="37"/>
      <c r="F204" s="201" t="s">
        <v>295</v>
      </c>
      <c r="G204" s="37"/>
      <c r="H204" s="37"/>
      <c r="I204" s="202"/>
      <c r="J204" s="37"/>
      <c r="K204" s="37"/>
      <c r="L204" s="40"/>
      <c r="M204" s="203"/>
      <c r="N204" s="204"/>
      <c r="O204" s="72"/>
      <c r="P204" s="72"/>
      <c r="Q204" s="72"/>
      <c r="R204" s="72"/>
      <c r="S204" s="72"/>
      <c r="T204" s="7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154</v>
      </c>
      <c r="AU204" s="18" t="s">
        <v>83</v>
      </c>
    </row>
    <row r="205" spans="1:65" s="2" customFormat="1" ht="11.25">
      <c r="A205" s="35"/>
      <c r="B205" s="36"/>
      <c r="C205" s="37"/>
      <c r="D205" s="205" t="s">
        <v>155</v>
      </c>
      <c r="E205" s="37"/>
      <c r="F205" s="206" t="s">
        <v>297</v>
      </c>
      <c r="G205" s="37"/>
      <c r="H205" s="37"/>
      <c r="I205" s="202"/>
      <c r="J205" s="37"/>
      <c r="K205" s="37"/>
      <c r="L205" s="40"/>
      <c r="M205" s="203"/>
      <c r="N205" s="204"/>
      <c r="O205" s="72"/>
      <c r="P205" s="72"/>
      <c r="Q205" s="72"/>
      <c r="R205" s="72"/>
      <c r="S205" s="72"/>
      <c r="T205" s="73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155</v>
      </c>
      <c r="AU205" s="18" t="s">
        <v>83</v>
      </c>
    </row>
    <row r="206" spans="1:65" s="12" customFormat="1" ht="22.9" customHeight="1">
      <c r="B206" s="171"/>
      <c r="C206" s="172"/>
      <c r="D206" s="173" t="s">
        <v>72</v>
      </c>
      <c r="E206" s="185" t="s">
        <v>452</v>
      </c>
      <c r="F206" s="185" t="s">
        <v>453</v>
      </c>
      <c r="G206" s="172"/>
      <c r="H206" s="172"/>
      <c r="I206" s="175"/>
      <c r="J206" s="186">
        <f>BK206</f>
        <v>0</v>
      </c>
      <c r="K206" s="172"/>
      <c r="L206" s="177"/>
      <c r="M206" s="178"/>
      <c r="N206" s="179"/>
      <c r="O206" s="179"/>
      <c r="P206" s="180">
        <f>SUM(P207:P209)</f>
        <v>0</v>
      </c>
      <c r="Q206" s="179"/>
      <c r="R206" s="180">
        <f>SUM(R207:R209)</f>
        <v>0</v>
      </c>
      <c r="S206" s="179"/>
      <c r="T206" s="181">
        <f>SUM(T207:T209)</f>
        <v>0</v>
      </c>
      <c r="AR206" s="182" t="s">
        <v>81</v>
      </c>
      <c r="AT206" s="183" t="s">
        <v>72</v>
      </c>
      <c r="AU206" s="183" t="s">
        <v>81</v>
      </c>
      <c r="AY206" s="182" t="s">
        <v>146</v>
      </c>
      <c r="BK206" s="184">
        <f>SUM(BK207:BK209)</f>
        <v>0</v>
      </c>
    </row>
    <row r="207" spans="1:65" s="2" customFormat="1" ht="24.2" customHeight="1">
      <c r="A207" s="35"/>
      <c r="B207" s="36"/>
      <c r="C207" s="187" t="s">
        <v>293</v>
      </c>
      <c r="D207" s="187" t="s">
        <v>148</v>
      </c>
      <c r="E207" s="188" t="s">
        <v>2303</v>
      </c>
      <c r="F207" s="189" t="s">
        <v>2304</v>
      </c>
      <c r="G207" s="190" t="s">
        <v>164</v>
      </c>
      <c r="H207" s="191">
        <v>20.326000000000001</v>
      </c>
      <c r="I207" s="192"/>
      <c r="J207" s="193">
        <f>ROUND(I207*H207,2)</f>
        <v>0</v>
      </c>
      <c r="K207" s="189" t="s">
        <v>152</v>
      </c>
      <c r="L207" s="40"/>
      <c r="M207" s="194" t="s">
        <v>1</v>
      </c>
      <c r="N207" s="195" t="s">
        <v>38</v>
      </c>
      <c r="O207" s="72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8" t="s">
        <v>153</v>
      </c>
      <c r="AT207" s="198" t="s">
        <v>148</v>
      </c>
      <c r="AU207" s="198" t="s">
        <v>83</v>
      </c>
      <c r="AY207" s="18" t="s">
        <v>146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8" t="s">
        <v>81</v>
      </c>
      <c r="BK207" s="199">
        <f>ROUND(I207*H207,2)</f>
        <v>0</v>
      </c>
      <c r="BL207" s="18" t="s">
        <v>153</v>
      </c>
      <c r="BM207" s="198" t="s">
        <v>296</v>
      </c>
    </row>
    <row r="208" spans="1:65" s="2" customFormat="1" ht="11.25">
      <c r="A208" s="35"/>
      <c r="B208" s="36"/>
      <c r="C208" s="37"/>
      <c r="D208" s="200" t="s">
        <v>154</v>
      </c>
      <c r="E208" s="37"/>
      <c r="F208" s="201" t="s">
        <v>2304</v>
      </c>
      <c r="G208" s="37"/>
      <c r="H208" s="37"/>
      <c r="I208" s="202"/>
      <c r="J208" s="37"/>
      <c r="K208" s="37"/>
      <c r="L208" s="40"/>
      <c r="M208" s="203"/>
      <c r="N208" s="204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154</v>
      </c>
      <c r="AU208" s="18" t="s">
        <v>83</v>
      </c>
    </row>
    <row r="209" spans="1:65" s="2" customFormat="1" ht="11.25">
      <c r="A209" s="35"/>
      <c r="B209" s="36"/>
      <c r="C209" s="37"/>
      <c r="D209" s="205" t="s">
        <v>155</v>
      </c>
      <c r="E209" s="37"/>
      <c r="F209" s="206" t="s">
        <v>2305</v>
      </c>
      <c r="G209" s="37"/>
      <c r="H209" s="37"/>
      <c r="I209" s="202"/>
      <c r="J209" s="37"/>
      <c r="K209" s="37"/>
      <c r="L209" s="40"/>
      <c r="M209" s="203"/>
      <c r="N209" s="204"/>
      <c r="O209" s="72"/>
      <c r="P209" s="72"/>
      <c r="Q209" s="72"/>
      <c r="R209" s="72"/>
      <c r="S209" s="72"/>
      <c r="T209" s="73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155</v>
      </c>
      <c r="AU209" s="18" t="s">
        <v>83</v>
      </c>
    </row>
    <row r="210" spans="1:65" s="12" customFormat="1" ht="25.9" customHeight="1">
      <c r="B210" s="171"/>
      <c r="C210" s="172"/>
      <c r="D210" s="173" t="s">
        <v>72</v>
      </c>
      <c r="E210" s="174" t="s">
        <v>298</v>
      </c>
      <c r="F210" s="174" t="s">
        <v>299</v>
      </c>
      <c r="G210" s="172"/>
      <c r="H210" s="172"/>
      <c r="I210" s="175"/>
      <c r="J210" s="176">
        <f>BK210</f>
        <v>0</v>
      </c>
      <c r="K210" s="172"/>
      <c r="L210" s="177"/>
      <c r="M210" s="178"/>
      <c r="N210" s="179"/>
      <c r="O210" s="179"/>
      <c r="P210" s="180">
        <f>P211+P225</f>
        <v>0</v>
      </c>
      <c r="Q210" s="179"/>
      <c r="R210" s="180">
        <f>R211+R225</f>
        <v>0</v>
      </c>
      <c r="S210" s="179"/>
      <c r="T210" s="181">
        <f>T211+T225</f>
        <v>0</v>
      </c>
      <c r="AR210" s="182" t="s">
        <v>83</v>
      </c>
      <c r="AT210" s="183" t="s">
        <v>72</v>
      </c>
      <c r="AU210" s="183" t="s">
        <v>73</v>
      </c>
      <c r="AY210" s="182" t="s">
        <v>146</v>
      </c>
      <c r="BK210" s="184">
        <f>BK211+BK225</f>
        <v>0</v>
      </c>
    </row>
    <row r="211" spans="1:65" s="12" customFormat="1" ht="22.9" customHeight="1">
      <c r="B211" s="171"/>
      <c r="C211" s="172"/>
      <c r="D211" s="173" t="s">
        <v>72</v>
      </c>
      <c r="E211" s="185" t="s">
        <v>745</v>
      </c>
      <c r="F211" s="185" t="s">
        <v>746</v>
      </c>
      <c r="G211" s="172"/>
      <c r="H211" s="172"/>
      <c r="I211" s="175"/>
      <c r="J211" s="186">
        <f>BK211</f>
        <v>0</v>
      </c>
      <c r="K211" s="172"/>
      <c r="L211" s="177"/>
      <c r="M211" s="178"/>
      <c r="N211" s="179"/>
      <c r="O211" s="179"/>
      <c r="P211" s="180">
        <f>SUM(P212:P224)</f>
        <v>0</v>
      </c>
      <c r="Q211" s="179"/>
      <c r="R211" s="180">
        <f>SUM(R212:R224)</f>
        <v>0</v>
      </c>
      <c r="S211" s="179"/>
      <c r="T211" s="181">
        <f>SUM(T212:T224)</f>
        <v>0</v>
      </c>
      <c r="AR211" s="182" t="s">
        <v>83</v>
      </c>
      <c r="AT211" s="183" t="s">
        <v>72</v>
      </c>
      <c r="AU211" s="183" t="s">
        <v>81</v>
      </c>
      <c r="AY211" s="182" t="s">
        <v>146</v>
      </c>
      <c r="BK211" s="184">
        <f>SUM(BK212:BK224)</f>
        <v>0</v>
      </c>
    </row>
    <row r="212" spans="1:65" s="2" customFormat="1" ht="24.2" customHeight="1">
      <c r="A212" s="35"/>
      <c r="B212" s="36"/>
      <c r="C212" s="187" t="s">
        <v>218</v>
      </c>
      <c r="D212" s="187" t="s">
        <v>148</v>
      </c>
      <c r="E212" s="188" t="s">
        <v>2306</v>
      </c>
      <c r="F212" s="189" t="s">
        <v>2307</v>
      </c>
      <c r="G212" s="190" t="s">
        <v>170</v>
      </c>
      <c r="H212" s="191">
        <v>5.5</v>
      </c>
      <c r="I212" s="192"/>
      <c r="J212" s="193">
        <f>ROUND(I212*H212,2)</f>
        <v>0</v>
      </c>
      <c r="K212" s="189" t="s">
        <v>152</v>
      </c>
      <c r="L212" s="40"/>
      <c r="M212" s="194" t="s">
        <v>1</v>
      </c>
      <c r="N212" s="195" t="s">
        <v>38</v>
      </c>
      <c r="O212" s="72"/>
      <c r="P212" s="196">
        <f>O212*H212</f>
        <v>0</v>
      </c>
      <c r="Q212" s="196">
        <v>0</v>
      </c>
      <c r="R212" s="196">
        <f>Q212*H212</f>
        <v>0</v>
      </c>
      <c r="S212" s="196">
        <v>0</v>
      </c>
      <c r="T212" s="19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8" t="s">
        <v>199</v>
      </c>
      <c r="AT212" s="198" t="s">
        <v>148</v>
      </c>
      <c r="AU212" s="198" t="s">
        <v>83</v>
      </c>
      <c r="AY212" s="18" t="s">
        <v>146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8" t="s">
        <v>81</v>
      </c>
      <c r="BK212" s="199">
        <f>ROUND(I212*H212,2)</f>
        <v>0</v>
      </c>
      <c r="BL212" s="18" t="s">
        <v>199</v>
      </c>
      <c r="BM212" s="198" t="s">
        <v>304</v>
      </c>
    </row>
    <row r="213" spans="1:65" s="2" customFormat="1" ht="11.25">
      <c r="A213" s="35"/>
      <c r="B213" s="36"/>
      <c r="C213" s="37"/>
      <c r="D213" s="200" t="s">
        <v>154</v>
      </c>
      <c r="E213" s="37"/>
      <c r="F213" s="201" t="s">
        <v>2307</v>
      </c>
      <c r="G213" s="37"/>
      <c r="H213" s="37"/>
      <c r="I213" s="202"/>
      <c r="J213" s="37"/>
      <c r="K213" s="37"/>
      <c r="L213" s="40"/>
      <c r="M213" s="203"/>
      <c r="N213" s="204"/>
      <c r="O213" s="72"/>
      <c r="P213" s="72"/>
      <c r="Q213" s="72"/>
      <c r="R213" s="72"/>
      <c r="S213" s="72"/>
      <c r="T213" s="73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154</v>
      </c>
      <c r="AU213" s="18" t="s">
        <v>83</v>
      </c>
    </row>
    <row r="214" spans="1:65" s="2" customFormat="1" ht="11.25">
      <c r="A214" s="35"/>
      <c r="B214" s="36"/>
      <c r="C214" s="37"/>
      <c r="D214" s="205" t="s">
        <v>155</v>
      </c>
      <c r="E214" s="37"/>
      <c r="F214" s="206" t="s">
        <v>2308</v>
      </c>
      <c r="G214" s="37"/>
      <c r="H214" s="37"/>
      <c r="I214" s="202"/>
      <c r="J214" s="37"/>
      <c r="K214" s="37"/>
      <c r="L214" s="40"/>
      <c r="M214" s="203"/>
      <c r="N214" s="204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155</v>
      </c>
      <c r="AU214" s="18" t="s">
        <v>83</v>
      </c>
    </row>
    <row r="215" spans="1:65" s="13" customFormat="1" ht="11.25">
      <c r="B215" s="207"/>
      <c r="C215" s="208"/>
      <c r="D215" s="200" t="s">
        <v>157</v>
      </c>
      <c r="E215" s="209" t="s">
        <v>1</v>
      </c>
      <c r="F215" s="210" t="s">
        <v>2309</v>
      </c>
      <c r="G215" s="208"/>
      <c r="H215" s="209" t="s">
        <v>1</v>
      </c>
      <c r="I215" s="211"/>
      <c r="J215" s="208"/>
      <c r="K215" s="208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157</v>
      </c>
      <c r="AU215" s="216" t="s">
        <v>83</v>
      </c>
      <c r="AV215" s="13" t="s">
        <v>81</v>
      </c>
      <c r="AW215" s="13" t="s">
        <v>30</v>
      </c>
      <c r="AX215" s="13" t="s">
        <v>73</v>
      </c>
      <c r="AY215" s="216" t="s">
        <v>146</v>
      </c>
    </row>
    <row r="216" spans="1:65" s="14" customFormat="1" ht="11.25">
      <c r="B216" s="217"/>
      <c r="C216" s="218"/>
      <c r="D216" s="200" t="s">
        <v>157</v>
      </c>
      <c r="E216" s="219" t="s">
        <v>1</v>
      </c>
      <c r="F216" s="220" t="s">
        <v>2310</v>
      </c>
      <c r="G216" s="218"/>
      <c r="H216" s="221">
        <v>5.5</v>
      </c>
      <c r="I216" s="222"/>
      <c r="J216" s="218"/>
      <c r="K216" s="218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157</v>
      </c>
      <c r="AU216" s="227" t="s">
        <v>83</v>
      </c>
      <c r="AV216" s="14" t="s">
        <v>83</v>
      </c>
      <c r="AW216" s="14" t="s">
        <v>30</v>
      </c>
      <c r="AX216" s="14" t="s">
        <v>73</v>
      </c>
      <c r="AY216" s="227" t="s">
        <v>146</v>
      </c>
    </row>
    <row r="217" spans="1:65" s="15" customFormat="1" ht="11.25">
      <c r="B217" s="228"/>
      <c r="C217" s="229"/>
      <c r="D217" s="200" t="s">
        <v>157</v>
      </c>
      <c r="E217" s="230" t="s">
        <v>1</v>
      </c>
      <c r="F217" s="231" t="s">
        <v>160</v>
      </c>
      <c r="G217" s="229"/>
      <c r="H217" s="232">
        <v>5.5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AT217" s="238" t="s">
        <v>157</v>
      </c>
      <c r="AU217" s="238" t="s">
        <v>83</v>
      </c>
      <c r="AV217" s="15" t="s">
        <v>153</v>
      </c>
      <c r="AW217" s="15" t="s">
        <v>30</v>
      </c>
      <c r="AX217" s="15" t="s">
        <v>81</v>
      </c>
      <c r="AY217" s="238" t="s">
        <v>146</v>
      </c>
    </row>
    <row r="218" spans="1:65" s="2" customFormat="1" ht="24.2" customHeight="1">
      <c r="A218" s="35"/>
      <c r="B218" s="36"/>
      <c r="C218" s="239" t="s">
        <v>7</v>
      </c>
      <c r="D218" s="239" t="s">
        <v>161</v>
      </c>
      <c r="E218" s="240" t="s">
        <v>2311</v>
      </c>
      <c r="F218" s="241" t="s">
        <v>2312</v>
      </c>
      <c r="G218" s="242" t="s">
        <v>170</v>
      </c>
      <c r="H218" s="243">
        <v>6.7160000000000002</v>
      </c>
      <c r="I218" s="244"/>
      <c r="J218" s="245">
        <f>ROUND(I218*H218,2)</f>
        <v>0</v>
      </c>
      <c r="K218" s="241" t="s">
        <v>152</v>
      </c>
      <c r="L218" s="246"/>
      <c r="M218" s="247" t="s">
        <v>1</v>
      </c>
      <c r="N218" s="248" t="s">
        <v>38</v>
      </c>
      <c r="O218" s="72"/>
      <c r="P218" s="196">
        <f>O218*H218</f>
        <v>0</v>
      </c>
      <c r="Q218" s="196">
        <v>0</v>
      </c>
      <c r="R218" s="196">
        <f>Q218*H218</f>
        <v>0</v>
      </c>
      <c r="S218" s="196">
        <v>0</v>
      </c>
      <c r="T218" s="19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8" t="s">
        <v>281</v>
      </c>
      <c r="AT218" s="198" t="s">
        <v>161</v>
      </c>
      <c r="AU218" s="198" t="s">
        <v>83</v>
      </c>
      <c r="AY218" s="18" t="s">
        <v>146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8" t="s">
        <v>81</v>
      </c>
      <c r="BK218" s="199">
        <f>ROUND(I218*H218,2)</f>
        <v>0</v>
      </c>
      <c r="BL218" s="18" t="s">
        <v>199</v>
      </c>
      <c r="BM218" s="198" t="s">
        <v>313</v>
      </c>
    </row>
    <row r="219" spans="1:65" s="2" customFormat="1" ht="11.25">
      <c r="A219" s="35"/>
      <c r="B219" s="36"/>
      <c r="C219" s="37"/>
      <c r="D219" s="200" t="s">
        <v>154</v>
      </c>
      <c r="E219" s="37"/>
      <c r="F219" s="201" t="s">
        <v>2312</v>
      </c>
      <c r="G219" s="37"/>
      <c r="H219" s="37"/>
      <c r="I219" s="202"/>
      <c r="J219" s="37"/>
      <c r="K219" s="37"/>
      <c r="L219" s="40"/>
      <c r="M219" s="203"/>
      <c r="N219" s="204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154</v>
      </c>
      <c r="AU219" s="18" t="s">
        <v>83</v>
      </c>
    </row>
    <row r="220" spans="1:65" s="14" customFormat="1" ht="11.25">
      <c r="B220" s="217"/>
      <c r="C220" s="218"/>
      <c r="D220" s="200" t="s">
        <v>157</v>
      </c>
      <c r="E220" s="219" t="s">
        <v>1</v>
      </c>
      <c r="F220" s="220" t="s">
        <v>2313</v>
      </c>
      <c r="G220" s="218"/>
      <c r="H220" s="221">
        <v>6.7160000000000002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157</v>
      </c>
      <c r="AU220" s="227" t="s">
        <v>83</v>
      </c>
      <c r="AV220" s="14" t="s">
        <v>83</v>
      </c>
      <c r="AW220" s="14" t="s">
        <v>30</v>
      </c>
      <c r="AX220" s="14" t="s">
        <v>73</v>
      </c>
      <c r="AY220" s="227" t="s">
        <v>146</v>
      </c>
    </row>
    <row r="221" spans="1:65" s="15" customFormat="1" ht="11.25">
      <c r="B221" s="228"/>
      <c r="C221" s="229"/>
      <c r="D221" s="200" t="s">
        <v>157</v>
      </c>
      <c r="E221" s="230" t="s">
        <v>1</v>
      </c>
      <c r="F221" s="231" t="s">
        <v>160</v>
      </c>
      <c r="G221" s="229"/>
      <c r="H221" s="232">
        <v>6.7160000000000002</v>
      </c>
      <c r="I221" s="233"/>
      <c r="J221" s="229"/>
      <c r="K221" s="229"/>
      <c r="L221" s="234"/>
      <c r="M221" s="235"/>
      <c r="N221" s="236"/>
      <c r="O221" s="236"/>
      <c r="P221" s="236"/>
      <c r="Q221" s="236"/>
      <c r="R221" s="236"/>
      <c r="S221" s="236"/>
      <c r="T221" s="237"/>
      <c r="AT221" s="238" t="s">
        <v>157</v>
      </c>
      <c r="AU221" s="238" t="s">
        <v>83</v>
      </c>
      <c r="AV221" s="15" t="s">
        <v>153</v>
      </c>
      <c r="AW221" s="15" t="s">
        <v>30</v>
      </c>
      <c r="AX221" s="15" t="s">
        <v>81</v>
      </c>
      <c r="AY221" s="238" t="s">
        <v>146</v>
      </c>
    </row>
    <row r="222" spans="1:65" s="2" customFormat="1" ht="24.2" customHeight="1">
      <c r="A222" s="35"/>
      <c r="B222" s="36"/>
      <c r="C222" s="187" t="s">
        <v>225</v>
      </c>
      <c r="D222" s="187" t="s">
        <v>148</v>
      </c>
      <c r="E222" s="188" t="s">
        <v>2314</v>
      </c>
      <c r="F222" s="189" t="s">
        <v>2315</v>
      </c>
      <c r="G222" s="190" t="s">
        <v>170</v>
      </c>
      <c r="H222" s="191">
        <v>5.5</v>
      </c>
      <c r="I222" s="192"/>
      <c r="J222" s="193">
        <f>ROUND(I222*H222,2)</f>
        <v>0</v>
      </c>
      <c r="K222" s="189" t="s">
        <v>152</v>
      </c>
      <c r="L222" s="40"/>
      <c r="M222" s="194" t="s">
        <v>1</v>
      </c>
      <c r="N222" s="195" t="s">
        <v>38</v>
      </c>
      <c r="O222" s="72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8" t="s">
        <v>199</v>
      </c>
      <c r="AT222" s="198" t="s">
        <v>148</v>
      </c>
      <c r="AU222" s="198" t="s">
        <v>83</v>
      </c>
      <c r="AY222" s="18" t="s">
        <v>146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8" t="s">
        <v>81</v>
      </c>
      <c r="BK222" s="199">
        <f>ROUND(I222*H222,2)</f>
        <v>0</v>
      </c>
      <c r="BL222" s="18" t="s">
        <v>199</v>
      </c>
      <c r="BM222" s="198" t="s">
        <v>316</v>
      </c>
    </row>
    <row r="223" spans="1:65" s="2" customFormat="1" ht="19.5">
      <c r="A223" s="35"/>
      <c r="B223" s="36"/>
      <c r="C223" s="37"/>
      <c r="D223" s="200" t="s">
        <v>154</v>
      </c>
      <c r="E223" s="37"/>
      <c r="F223" s="201" t="s">
        <v>2315</v>
      </c>
      <c r="G223" s="37"/>
      <c r="H223" s="37"/>
      <c r="I223" s="202"/>
      <c r="J223" s="37"/>
      <c r="K223" s="37"/>
      <c r="L223" s="40"/>
      <c r="M223" s="203"/>
      <c r="N223" s="204"/>
      <c r="O223" s="72"/>
      <c r="P223" s="72"/>
      <c r="Q223" s="72"/>
      <c r="R223" s="72"/>
      <c r="S223" s="72"/>
      <c r="T223" s="73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154</v>
      </c>
      <c r="AU223" s="18" t="s">
        <v>83</v>
      </c>
    </row>
    <row r="224" spans="1:65" s="2" customFormat="1" ht="11.25">
      <c r="A224" s="35"/>
      <c r="B224" s="36"/>
      <c r="C224" s="37"/>
      <c r="D224" s="205" t="s">
        <v>155</v>
      </c>
      <c r="E224" s="37"/>
      <c r="F224" s="206" t="s">
        <v>2316</v>
      </c>
      <c r="G224" s="37"/>
      <c r="H224" s="37"/>
      <c r="I224" s="202"/>
      <c r="J224" s="37"/>
      <c r="K224" s="37"/>
      <c r="L224" s="40"/>
      <c r="M224" s="203"/>
      <c r="N224" s="204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155</v>
      </c>
      <c r="AU224" s="18" t="s">
        <v>83</v>
      </c>
    </row>
    <row r="225" spans="1:65" s="12" customFormat="1" ht="22.9" customHeight="1">
      <c r="B225" s="171"/>
      <c r="C225" s="172"/>
      <c r="D225" s="173" t="s">
        <v>72</v>
      </c>
      <c r="E225" s="185" t="s">
        <v>791</v>
      </c>
      <c r="F225" s="185" t="s">
        <v>792</v>
      </c>
      <c r="G225" s="172"/>
      <c r="H225" s="172"/>
      <c r="I225" s="175"/>
      <c r="J225" s="186">
        <f>BK225</f>
        <v>0</v>
      </c>
      <c r="K225" s="172"/>
      <c r="L225" s="177"/>
      <c r="M225" s="178"/>
      <c r="N225" s="179"/>
      <c r="O225" s="179"/>
      <c r="P225" s="180">
        <f>SUM(P226:P233)</f>
        <v>0</v>
      </c>
      <c r="Q225" s="179"/>
      <c r="R225" s="180">
        <f>SUM(R226:R233)</f>
        <v>0</v>
      </c>
      <c r="S225" s="179"/>
      <c r="T225" s="181">
        <f>SUM(T226:T233)</f>
        <v>0</v>
      </c>
      <c r="AR225" s="182" t="s">
        <v>83</v>
      </c>
      <c r="AT225" s="183" t="s">
        <v>72</v>
      </c>
      <c r="AU225" s="183" t="s">
        <v>81</v>
      </c>
      <c r="AY225" s="182" t="s">
        <v>146</v>
      </c>
      <c r="BK225" s="184">
        <f>SUM(BK226:BK233)</f>
        <v>0</v>
      </c>
    </row>
    <row r="226" spans="1:65" s="2" customFormat="1" ht="21.75" customHeight="1">
      <c r="A226" s="35"/>
      <c r="B226" s="36"/>
      <c r="C226" s="187" t="s">
        <v>317</v>
      </c>
      <c r="D226" s="187" t="s">
        <v>148</v>
      </c>
      <c r="E226" s="188" t="s">
        <v>803</v>
      </c>
      <c r="F226" s="189" t="s">
        <v>804</v>
      </c>
      <c r="G226" s="190" t="s">
        <v>320</v>
      </c>
      <c r="H226" s="191">
        <v>3</v>
      </c>
      <c r="I226" s="192"/>
      <c r="J226" s="193">
        <f>ROUND(I226*H226,2)</f>
        <v>0</v>
      </c>
      <c r="K226" s="189" t="s">
        <v>152</v>
      </c>
      <c r="L226" s="40"/>
      <c r="M226" s="194" t="s">
        <v>1</v>
      </c>
      <c r="N226" s="195" t="s">
        <v>38</v>
      </c>
      <c r="O226" s="72"/>
      <c r="P226" s="196">
        <f>O226*H226</f>
        <v>0</v>
      </c>
      <c r="Q226" s="196">
        <v>0</v>
      </c>
      <c r="R226" s="196">
        <f>Q226*H226</f>
        <v>0</v>
      </c>
      <c r="S226" s="196">
        <v>0</v>
      </c>
      <c r="T226" s="19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8" t="s">
        <v>199</v>
      </c>
      <c r="AT226" s="198" t="s">
        <v>148</v>
      </c>
      <c r="AU226" s="198" t="s">
        <v>83</v>
      </c>
      <c r="AY226" s="18" t="s">
        <v>146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18" t="s">
        <v>81</v>
      </c>
      <c r="BK226" s="199">
        <f>ROUND(I226*H226,2)</f>
        <v>0</v>
      </c>
      <c r="BL226" s="18" t="s">
        <v>199</v>
      </c>
      <c r="BM226" s="198" t="s">
        <v>321</v>
      </c>
    </row>
    <row r="227" spans="1:65" s="2" customFormat="1" ht="11.25">
      <c r="A227" s="35"/>
      <c r="B227" s="36"/>
      <c r="C227" s="37"/>
      <c r="D227" s="200" t="s">
        <v>154</v>
      </c>
      <c r="E227" s="37"/>
      <c r="F227" s="201" t="s">
        <v>804</v>
      </c>
      <c r="G227" s="37"/>
      <c r="H227" s="37"/>
      <c r="I227" s="202"/>
      <c r="J227" s="37"/>
      <c r="K227" s="37"/>
      <c r="L227" s="40"/>
      <c r="M227" s="203"/>
      <c r="N227" s="204"/>
      <c r="O227" s="72"/>
      <c r="P227" s="72"/>
      <c r="Q227" s="72"/>
      <c r="R227" s="72"/>
      <c r="S227" s="72"/>
      <c r="T227" s="73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154</v>
      </c>
      <c r="AU227" s="18" t="s">
        <v>83</v>
      </c>
    </row>
    <row r="228" spans="1:65" s="2" customFormat="1" ht="11.25">
      <c r="A228" s="35"/>
      <c r="B228" s="36"/>
      <c r="C228" s="37"/>
      <c r="D228" s="205" t="s">
        <v>155</v>
      </c>
      <c r="E228" s="37"/>
      <c r="F228" s="206" t="s">
        <v>806</v>
      </c>
      <c r="G228" s="37"/>
      <c r="H228" s="37"/>
      <c r="I228" s="202"/>
      <c r="J228" s="37"/>
      <c r="K228" s="37"/>
      <c r="L228" s="40"/>
      <c r="M228" s="203"/>
      <c r="N228" s="204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155</v>
      </c>
      <c r="AU228" s="18" t="s">
        <v>83</v>
      </c>
    </row>
    <row r="229" spans="1:65" s="2" customFormat="1" ht="21.75" customHeight="1">
      <c r="A229" s="35"/>
      <c r="B229" s="36"/>
      <c r="C229" s="239" t="s">
        <v>262</v>
      </c>
      <c r="D229" s="239" t="s">
        <v>161</v>
      </c>
      <c r="E229" s="240" t="s">
        <v>1872</v>
      </c>
      <c r="F229" s="241" t="s">
        <v>1873</v>
      </c>
      <c r="G229" s="242" t="s">
        <v>327</v>
      </c>
      <c r="H229" s="243">
        <v>2</v>
      </c>
      <c r="I229" s="244"/>
      <c r="J229" s="245">
        <f>ROUND(I229*H229,2)</f>
        <v>0</v>
      </c>
      <c r="K229" s="241" t="s">
        <v>152</v>
      </c>
      <c r="L229" s="246"/>
      <c r="M229" s="247" t="s">
        <v>1</v>
      </c>
      <c r="N229" s="248" t="s">
        <v>38</v>
      </c>
      <c r="O229" s="72"/>
      <c r="P229" s="196">
        <f>O229*H229</f>
        <v>0</v>
      </c>
      <c r="Q229" s="196">
        <v>0</v>
      </c>
      <c r="R229" s="196">
        <f>Q229*H229</f>
        <v>0</v>
      </c>
      <c r="S229" s="196">
        <v>0</v>
      </c>
      <c r="T229" s="19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8" t="s">
        <v>281</v>
      </c>
      <c r="AT229" s="198" t="s">
        <v>161</v>
      </c>
      <c r="AU229" s="198" t="s">
        <v>83</v>
      </c>
      <c r="AY229" s="18" t="s">
        <v>146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8" t="s">
        <v>81</v>
      </c>
      <c r="BK229" s="199">
        <f>ROUND(I229*H229,2)</f>
        <v>0</v>
      </c>
      <c r="BL229" s="18" t="s">
        <v>199</v>
      </c>
      <c r="BM229" s="198" t="s">
        <v>328</v>
      </c>
    </row>
    <row r="230" spans="1:65" s="2" customFormat="1" ht="11.25">
      <c r="A230" s="35"/>
      <c r="B230" s="36"/>
      <c r="C230" s="37"/>
      <c r="D230" s="200" t="s">
        <v>154</v>
      </c>
      <c r="E230" s="37"/>
      <c r="F230" s="201" t="s">
        <v>1873</v>
      </c>
      <c r="G230" s="37"/>
      <c r="H230" s="37"/>
      <c r="I230" s="202"/>
      <c r="J230" s="37"/>
      <c r="K230" s="37"/>
      <c r="L230" s="40"/>
      <c r="M230" s="203"/>
      <c r="N230" s="204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154</v>
      </c>
      <c r="AU230" s="18" t="s">
        <v>83</v>
      </c>
    </row>
    <row r="231" spans="1:65" s="2" customFormat="1" ht="24.2" customHeight="1">
      <c r="A231" s="35"/>
      <c r="B231" s="36"/>
      <c r="C231" s="187" t="s">
        <v>330</v>
      </c>
      <c r="D231" s="187" t="s">
        <v>148</v>
      </c>
      <c r="E231" s="188" t="s">
        <v>858</v>
      </c>
      <c r="F231" s="189" t="s">
        <v>859</v>
      </c>
      <c r="G231" s="190" t="s">
        <v>860</v>
      </c>
      <c r="H231" s="253"/>
      <c r="I231" s="192"/>
      <c r="J231" s="193">
        <f>ROUND(I231*H231,2)</f>
        <v>0</v>
      </c>
      <c r="K231" s="189" t="s">
        <v>152</v>
      </c>
      <c r="L231" s="40"/>
      <c r="M231" s="194" t="s">
        <v>1</v>
      </c>
      <c r="N231" s="195" t="s">
        <v>38</v>
      </c>
      <c r="O231" s="72"/>
      <c r="P231" s="196">
        <f>O231*H231</f>
        <v>0</v>
      </c>
      <c r="Q231" s="196">
        <v>0</v>
      </c>
      <c r="R231" s="196">
        <f>Q231*H231</f>
        <v>0</v>
      </c>
      <c r="S231" s="196">
        <v>0</v>
      </c>
      <c r="T231" s="19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8" t="s">
        <v>199</v>
      </c>
      <c r="AT231" s="198" t="s">
        <v>148</v>
      </c>
      <c r="AU231" s="198" t="s">
        <v>83</v>
      </c>
      <c r="AY231" s="18" t="s">
        <v>146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8" t="s">
        <v>81</v>
      </c>
      <c r="BK231" s="199">
        <f>ROUND(I231*H231,2)</f>
        <v>0</v>
      </c>
      <c r="BL231" s="18" t="s">
        <v>199</v>
      </c>
      <c r="BM231" s="198" t="s">
        <v>333</v>
      </c>
    </row>
    <row r="232" spans="1:65" s="2" customFormat="1" ht="11.25">
      <c r="A232" s="35"/>
      <c r="B232" s="36"/>
      <c r="C232" s="37"/>
      <c r="D232" s="200" t="s">
        <v>154</v>
      </c>
      <c r="E232" s="37"/>
      <c r="F232" s="201" t="s">
        <v>859</v>
      </c>
      <c r="G232" s="37"/>
      <c r="H232" s="37"/>
      <c r="I232" s="202"/>
      <c r="J232" s="37"/>
      <c r="K232" s="37"/>
      <c r="L232" s="40"/>
      <c r="M232" s="203"/>
      <c r="N232" s="204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154</v>
      </c>
      <c r="AU232" s="18" t="s">
        <v>83</v>
      </c>
    </row>
    <row r="233" spans="1:65" s="2" customFormat="1" ht="11.25">
      <c r="A233" s="35"/>
      <c r="B233" s="36"/>
      <c r="C233" s="37"/>
      <c r="D233" s="205" t="s">
        <v>155</v>
      </c>
      <c r="E233" s="37"/>
      <c r="F233" s="206" t="s">
        <v>862</v>
      </c>
      <c r="G233" s="37"/>
      <c r="H233" s="37"/>
      <c r="I233" s="202"/>
      <c r="J233" s="37"/>
      <c r="K233" s="37"/>
      <c r="L233" s="40"/>
      <c r="M233" s="254"/>
      <c r="N233" s="255"/>
      <c r="O233" s="256"/>
      <c r="P233" s="256"/>
      <c r="Q233" s="256"/>
      <c r="R233" s="256"/>
      <c r="S233" s="256"/>
      <c r="T233" s="257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155</v>
      </c>
      <c r="AU233" s="18" t="s">
        <v>83</v>
      </c>
    </row>
    <row r="234" spans="1:65" s="2" customFormat="1" ht="6.95" customHeight="1">
      <c r="A234" s="35"/>
      <c r="B234" s="55"/>
      <c r="C234" s="56"/>
      <c r="D234" s="56"/>
      <c r="E234" s="56"/>
      <c r="F234" s="56"/>
      <c r="G234" s="56"/>
      <c r="H234" s="56"/>
      <c r="I234" s="56"/>
      <c r="J234" s="56"/>
      <c r="K234" s="56"/>
      <c r="L234" s="40"/>
      <c r="M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</row>
  </sheetData>
  <sheetProtection algorithmName="SHA-512" hashValue="gbCJ+zs+sBVjPBBU/OEeEUaKfq2DlE+v2EPfan52CiC+dN/37mxkOrwX7j9m2LTA4o0ZwgKM09u5oVl1GfH5WQ==" saltValue="x//J8U0OcUYSEoeXLFOUnSNrDnEI2z7NoWbhwr4sDgx32Ou0EIH36cOGn2lsgF0ih4zN53eszTniofDbuk1DPw==" spinCount="100000" sheet="1" objects="1" scenarios="1" formatColumns="0" formatRows="0" autoFilter="0"/>
  <autoFilter ref="C125:K233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hyperlinks>
    <hyperlink ref="F131" r:id="rId1"/>
    <hyperlink ref="F137" r:id="rId2"/>
    <hyperlink ref="F140" r:id="rId3"/>
    <hyperlink ref="F146" r:id="rId4"/>
    <hyperlink ref="F152" r:id="rId5"/>
    <hyperlink ref="F157" r:id="rId6"/>
    <hyperlink ref="F161" r:id="rId7"/>
    <hyperlink ref="F167" r:id="rId8"/>
    <hyperlink ref="F170" r:id="rId9"/>
    <hyperlink ref="F178" r:id="rId10"/>
    <hyperlink ref="F188" r:id="rId11"/>
    <hyperlink ref="F191" r:id="rId12"/>
    <hyperlink ref="F194" r:id="rId13"/>
    <hyperlink ref="F197" r:id="rId14"/>
    <hyperlink ref="F200" r:id="rId15"/>
    <hyperlink ref="F205" r:id="rId16"/>
    <hyperlink ref="F209" r:id="rId17"/>
    <hyperlink ref="F214" r:id="rId18"/>
    <hyperlink ref="F224" r:id="rId19"/>
    <hyperlink ref="F228" r:id="rId20"/>
    <hyperlink ref="F233" r:id="rId2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104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83</v>
      </c>
    </row>
    <row r="4" spans="1:46" s="1" customFormat="1" ht="24.95" customHeight="1">
      <c r="B4" s="21"/>
      <c r="D4" s="111" t="s">
        <v>111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0" t="str">
        <f>'Rekapitulace stavby'!K6</f>
        <v>01 - Opočno pod Orlickými horami ON - SA část oprava - PD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13" t="s">
        <v>112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2317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18. 10. 2022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33</v>
      </c>
      <c r="E30" s="35"/>
      <c r="F30" s="35"/>
      <c r="G30" s="35"/>
      <c r="H30" s="35"/>
      <c r="I30" s="35"/>
      <c r="J30" s="121">
        <f>ROUND(J123,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35</v>
      </c>
      <c r="G32" s="35"/>
      <c r="H32" s="35"/>
      <c r="I32" s="122" t="s">
        <v>34</v>
      </c>
      <c r="J32" s="122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37</v>
      </c>
      <c r="E33" s="113" t="s">
        <v>38</v>
      </c>
      <c r="F33" s="124">
        <f>ROUND((SUM(BE123:BE313)),  2)</f>
        <v>0</v>
      </c>
      <c r="G33" s="35"/>
      <c r="H33" s="35"/>
      <c r="I33" s="125">
        <v>0.21</v>
      </c>
      <c r="J33" s="124">
        <f>ROUND(((SUM(BE123:BE313))*I33),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39</v>
      </c>
      <c r="F34" s="124">
        <f>ROUND((SUM(BF123:BF313)),  2)</f>
        <v>0</v>
      </c>
      <c r="G34" s="35"/>
      <c r="H34" s="35"/>
      <c r="I34" s="125">
        <v>0.15</v>
      </c>
      <c r="J34" s="124">
        <f>ROUND(((SUM(BF123:BF313))*I34),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40</v>
      </c>
      <c r="F35" s="124">
        <f>ROUND((SUM(BG123:BG313)),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41</v>
      </c>
      <c r="F36" s="124">
        <f>ROUND((SUM(BH123:BH313)),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42</v>
      </c>
      <c r="F37" s="124">
        <f>ROUND((SUM(BI123:BI313)),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43</v>
      </c>
      <c r="E39" s="128"/>
      <c r="F39" s="128"/>
      <c r="G39" s="129" t="s">
        <v>44</v>
      </c>
      <c r="H39" s="130" t="s">
        <v>45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46</v>
      </c>
      <c r="E50" s="134"/>
      <c r="F50" s="134"/>
      <c r="G50" s="133" t="s">
        <v>47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48</v>
      </c>
      <c r="E61" s="136"/>
      <c r="F61" s="137" t="s">
        <v>49</v>
      </c>
      <c r="G61" s="135" t="s">
        <v>48</v>
      </c>
      <c r="H61" s="136"/>
      <c r="I61" s="136"/>
      <c r="J61" s="138" t="s">
        <v>49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50</v>
      </c>
      <c r="E65" s="139"/>
      <c r="F65" s="139"/>
      <c r="G65" s="133" t="s">
        <v>51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48</v>
      </c>
      <c r="E76" s="136"/>
      <c r="F76" s="137" t="s">
        <v>49</v>
      </c>
      <c r="G76" s="135" t="s">
        <v>48</v>
      </c>
      <c r="H76" s="136"/>
      <c r="I76" s="136"/>
      <c r="J76" s="138" t="s">
        <v>49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01 - Opočno pod Orlickými horami ON - SA část oprava - PD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3" t="str">
        <f>E9</f>
        <v>SO 02.6 - oprava střechy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18. 10. 2022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115</v>
      </c>
      <c r="D94" s="145"/>
      <c r="E94" s="145"/>
      <c r="F94" s="145"/>
      <c r="G94" s="145"/>
      <c r="H94" s="145"/>
      <c r="I94" s="145"/>
      <c r="J94" s="146" t="s">
        <v>116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117</v>
      </c>
      <c r="D96" s="37"/>
      <c r="E96" s="37"/>
      <c r="F96" s="37"/>
      <c r="G96" s="37"/>
      <c r="H96" s="37"/>
      <c r="I96" s="37"/>
      <c r="J96" s="85">
        <f>J123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5" customHeight="1">
      <c r="B97" s="148"/>
      <c r="C97" s="149"/>
      <c r="D97" s="150" t="s">
        <v>119</v>
      </c>
      <c r="E97" s="151"/>
      <c r="F97" s="151"/>
      <c r="G97" s="151"/>
      <c r="H97" s="151"/>
      <c r="I97" s="151"/>
      <c r="J97" s="152">
        <f>J124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123</v>
      </c>
      <c r="E98" s="157"/>
      <c r="F98" s="157"/>
      <c r="G98" s="157"/>
      <c r="H98" s="157"/>
      <c r="I98" s="157"/>
      <c r="J98" s="158">
        <f>J125</f>
        <v>0</v>
      </c>
      <c r="K98" s="155"/>
      <c r="L98" s="159"/>
    </row>
    <row r="99" spans="1:31" s="9" customFormat="1" ht="24.95" customHeight="1">
      <c r="B99" s="148"/>
      <c r="C99" s="149"/>
      <c r="D99" s="150" t="s">
        <v>124</v>
      </c>
      <c r="E99" s="151"/>
      <c r="F99" s="151"/>
      <c r="G99" s="151"/>
      <c r="H99" s="151"/>
      <c r="I99" s="151"/>
      <c r="J99" s="152">
        <f>J143</f>
        <v>0</v>
      </c>
      <c r="K99" s="149"/>
      <c r="L99" s="153"/>
    </row>
    <row r="100" spans="1:31" s="10" customFormat="1" ht="19.899999999999999" customHeight="1">
      <c r="B100" s="154"/>
      <c r="C100" s="155"/>
      <c r="D100" s="156" t="s">
        <v>128</v>
      </c>
      <c r="E100" s="157"/>
      <c r="F100" s="157"/>
      <c r="G100" s="157"/>
      <c r="H100" s="157"/>
      <c r="I100" s="157"/>
      <c r="J100" s="158">
        <f>J144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129</v>
      </c>
      <c r="E101" s="157"/>
      <c r="F101" s="157"/>
      <c r="G101" s="157"/>
      <c r="H101" s="157"/>
      <c r="I101" s="157"/>
      <c r="J101" s="158">
        <f>J161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2318</v>
      </c>
      <c r="E102" s="157"/>
      <c r="F102" s="157"/>
      <c r="G102" s="157"/>
      <c r="H102" s="157"/>
      <c r="I102" s="157"/>
      <c r="J102" s="158">
        <f>J229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539</v>
      </c>
      <c r="E103" s="157"/>
      <c r="F103" s="157"/>
      <c r="G103" s="157"/>
      <c r="H103" s="157"/>
      <c r="I103" s="157"/>
      <c r="J103" s="158">
        <f>J247</f>
        <v>0</v>
      </c>
      <c r="K103" s="155"/>
      <c r="L103" s="159"/>
    </row>
    <row r="104" spans="1:31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 ht="6.95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4.95" customHeight="1">
      <c r="A110" s="35"/>
      <c r="B110" s="36"/>
      <c r="C110" s="24" t="s">
        <v>131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16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17" t="str">
        <f>E7</f>
        <v>01 - Opočno pod Orlickými horami ON - SA část oprava - PD</v>
      </c>
      <c r="F113" s="318"/>
      <c r="G113" s="318"/>
      <c r="H113" s="318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112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273" t="str">
        <f>E9</f>
        <v>SO 02.6 - oprava střechy</v>
      </c>
      <c r="F115" s="319"/>
      <c r="G115" s="319"/>
      <c r="H115" s="319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30" t="s">
        <v>20</v>
      </c>
      <c r="D117" s="37"/>
      <c r="E117" s="37"/>
      <c r="F117" s="28" t="str">
        <f>F12</f>
        <v xml:space="preserve"> </v>
      </c>
      <c r="G117" s="37"/>
      <c r="H117" s="37"/>
      <c r="I117" s="30" t="s">
        <v>22</v>
      </c>
      <c r="J117" s="67" t="str">
        <f>IF(J12="","",J12)</f>
        <v>18. 10. 2022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24</v>
      </c>
      <c r="D119" s="37"/>
      <c r="E119" s="37"/>
      <c r="F119" s="28" t="str">
        <f>E15</f>
        <v xml:space="preserve"> </v>
      </c>
      <c r="G119" s="37"/>
      <c r="H119" s="37"/>
      <c r="I119" s="30" t="s">
        <v>29</v>
      </c>
      <c r="J119" s="33" t="str">
        <f>E21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27</v>
      </c>
      <c r="D120" s="37"/>
      <c r="E120" s="37"/>
      <c r="F120" s="28" t="str">
        <f>IF(E18="","",E18)</f>
        <v>Vyplň údaj</v>
      </c>
      <c r="G120" s="37"/>
      <c r="H120" s="37"/>
      <c r="I120" s="30" t="s">
        <v>31</v>
      </c>
      <c r="J120" s="33" t="str">
        <f>E24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60"/>
      <c r="B122" s="161"/>
      <c r="C122" s="162" t="s">
        <v>132</v>
      </c>
      <c r="D122" s="163" t="s">
        <v>58</v>
      </c>
      <c r="E122" s="163" t="s">
        <v>54</v>
      </c>
      <c r="F122" s="163" t="s">
        <v>55</v>
      </c>
      <c r="G122" s="163" t="s">
        <v>133</v>
      </c>
      <c r="H122" s="163" t="s">
        <v>134</v>
      </c>
      <c r="I122" s="163" t="s">
        <v>135</v>
      </c>
      <c r="J122" s="163" t="s">
        <v>116</v>
      </c>
      <c r="K122" s="164" t="s">
        <v>136</v>
      </c>
      <c r="L122" s="165"/>
      <c r="M122" s="76" t="s">
        <v>1</v>
      </c>
      <c r="N122" s="77" t="s">
        <v>37</v>
      </c>
      <c r="O122" s="77" t="s">
        <v>137</v>
      </c>
      <c r="P122" s="77" t="s">
        <v>138</v>
      </c>
      <c r="Q122" s="77" t="s">
        <v>139</v>
      </c>
      <c r="R122" s="77" t="s">
        <v>140</v>
      </c>
      <c r="S122" s="77" t="s">
        <v>141</v>
      </c>
      <c r="T122" s="78" t="s">
        <v>142</v>
      </c>
      <c r="U122" s="16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/>
    </row>
    <row r="123" spans="1:65" s="2" customFormat="1" ht="22.9" customHeight="1">
      <c r="A123" s="35"/>
      <c r="B123" s="36"/>
      <c r="C123" s="83" t="s">
        <v>143</v>
      </c>
      <c r="D123" s="37"/>
      <c r="E123" s="37"/>
      <c r="F123" s="37"/>
      <c r="G123" s="37"/>
      <c r="H123" s="37"/>
      <c r="I123" s="37"/>
      <c r="J123" s="166">
        <f>BK123</f>
        <v>0</v>
      </c>
      <c r="K123" s="37"/>
      <c r="L123" s="40"/>
      <c r="M123" s="79"/>
      <c r="N123" s="167"/>
      <c r="O123" s="80"/>
      <c r="P123" s="168">
        <f>P124+P143</f>
        <v>0</v>
      </c>
      <c r="Q123" s="80"/>
      <c r="R123" s="168">
        <f>R124+R143</f>
        <v>0</v>
      </c>
      <c r="S123" s="80"/>
      <c r="T123" s="169">
        <f>T124+T143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72</v>
      </c>
      <c r="AU123" s="18" t="s">
        <v>118</v>
      </c>
      <c r="BK123" s="170">
        <f>BK124+BK143</f>
        <v>0</v>
      </c>
    </row>
    <row r="124" spans="1:65" s="12" customFormat="1" ht="25.9" customHeight="1">
      <c r="B124" s="171"/>
      <c r="C124" s="172"/>
      <c r="D124" s="173" t="s">
        <v>72</v>
      </c>
      <c r="E124" s="174" t="s">
        <v>144</v>
      </c>
      <c r="F124" s="174" t="s">
        <v>145</v>
      </c>
      <c r="G124" s="172"/>
      <c r="H124" s="172"/>
      <c r="I124" s="175"/>
      <c r="J124" s="176">
        <f>BK124</f>
        <v>0</v>
      </c>
      <c r="K124" s="172"/>
      <c r="L124" s="177"/>
      <c r="M124" s="178"/>
      <c r="N124" s="179"/>
      <c r="O124" s="179"/>
      <c r="P124" s="180">
        <f>P125</f>
        <v>0</v>
      </c>
      <c r="Q124" s="179"/>
      <c r="R124" s="180">
        <f>R125</f>
        <v>0</v>
      </c>
      <c r="S124" s="179"/>
      <c r="T124" s="181">
        <f>T125</f>
        <v>0</v>
      </c>
      <c r="AR124" s="182" t="s">
        <v>81</v>
      </c>
      <c r="AT124" s="183" t="s">
        <v>72</v>
      </c>
      <c r="AU124" s="183" t="s">
        <v>73</v>
      </c>
      <c r="AY124" s="182" t="s">
        <v>146</v>
      </c>
      <c r="BK124" s="184">
        <f>BK125</f>
        <v>0</v>
      </c>
    </row>
    <row r="125" spans="1:65" s="12" customFormat="1" ht="22.9" customHeight="1">
      <c r="B125" s="171"/>
      <c r="C125" s="172"/>
      <c r="D125" s="173" t="s">
        <v>72</v>
      </c>
      <c r="E125" s="185" t="s">
        <v>257</v>
      </c>
      <c r="F125" s="185" t="s">
        <v>258</v>
      </c>
      <c r="G125" s="172"/>
      <c r="H125" s="172"/>
      <c r="I125" s="175"/>
      <c r="J125" s="186">
        <f>BK125</f>
        <v>0</v>
      </c>
      <c r="K125" s="172"/>
      <c r="L125" s="177"/>
      <c r="M125" s="178"/>
      <c r="N125" s="179"/>
      <c r="O125" s="179"/>
      <c r="P125" s="180">
        <f>SUM(P126:P142)</f>
        <v>0</v>
      </c>
      <c r="Q125" s="179"/>
      <c r="R125" s="180">
        <f>SUM(R126:R142)</f>
        <v>0</v>
      </c>
      <c r="S125" s="179"/>
      <c r="T125" s="181">
        <f>SUM(T126:T142)</f>
        <v>0</v>
      </c>
      <c r="AR125" s="182" t="s">
        <v>81</v>
      </c>
      <c r="AT125" s="183" t="s">
        <v>72</v>
      </c>
      <c r="AU125" s="183" t="s">
        <v>81</v>
      </c>
      <c r="AY125" s="182" t="s">
        <v>146</v>
      </c>
      <c r="BK125" s="184">
        <f>SUM(BK126:BK142)</f>
        <v>0</v>
      </c>
    </row>
    <row r="126" spans="1:65" s="2" customFormat="1" ht="16.5" customHeight="1">
      <c r="A126" s="35"/>
      <c r="B126" s="36"/>
      <c r="C126" s="187" t="s">
        <v>81</v>
      </c>
      <c r="D126" s="187" t="s">
        <v>148</v>
      </c>
      <c r="E126" s="188" t="s">
        <v>271</v>
      </c>
      <c r="F126" s="189" t="s">
        <v>272</v>
      </c>
      <c r="G126" s="190" t="s">
        <v>164</v>
      </c>
      <c r="H126" s="191">
        <v>2.5430000000000001</v>
      </c>
      <c r="I126" s="192"/>
      <c r="J126" s="193">
        <f>ROUND(I126*H126,2)</f>
        <v>0</v>
      </c>
      <c r="K126" s="189" t="s">
        <v>152</v>
      </c>
      <c r="L126" s="40"/>
      <c r="M126" s="194" t="s">
        <v>1</v>
      </c>
      <c r="N126" s="195" t="s">
        <v>38</v>
      </c>
      <c r="O126" s="72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8" t="s">
        <v>153</v>
      </c>
      <c r="AT126" s="198" t="s">
        <v>148</v>
      </c>
      <c r="AU126" s="198" t="s">
        <v>83</v>
      </c>
      <c r="AY126" s="18" t="s">
        <v>146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8" t="s">
        <v>81</v>
      </c>
      <c r="BK126" s="199">
        <f>ROUND(I126*H126,2)</f>
        <v>0</v>
      </c>
      <c r="BL126" s="18" t="s">
        <v>153</v>
      </c>
      <c r="BM126" s="198" t="s">
        <v>83</v>
      </c>
    </row>
    <row r="127" spans="1:65" s="2" customFormat="1" ht="11.25">
      <c r="A127" s="35"/>
      <c r="B127" s="36"/>
      <c r="C127" s="37"/>
      <c r="D127" s="200" t="s">
        <v>154</v>
      </c>
      <c r="E127" s="37"/>
      <c r="F127" s="201" t="s">
        <v>272</v>
      </c>
      <c r="G127" s="37"/>
      <c r="H127" s="37"/>
      <c r="I127" s="202"/>
      <c r="J127" s="37"/>
      <c r="K127" s="37"/>
      <c r="L127" s="40"/>
      <c r="M127" s="203"/>
      <c r="N127" s="204"/>
      <c r="O127" s="72"/>
      <c r="P127" s="72"/>
      <c r="Q127" s="72"/>
      <c r="R127" s="72"/>
      <c r="S127" s="72"/>
      <c r="T127" s="73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154</v>
      </c>
      <c r="AU127" s="18" t="s">
        <v>83</v>
      </c>
    </row>
    <row r="128" spans="1:65" s="2" customFormat="1" ht="11.25">
      <c r="A128" s="35"/>
      <c r="B128" s="36"/>
      <c r="C128" s="37"/>
      <c r="D128" s="205" t="s">
        <v>155</v>
      </c>
      <c r="E128" s="37"/>
      <c r="F128" s="206" t="s">
        <v>274</v>
      </c>
      <c r="G128" s="37"/>
      <c r="H128" s="37"/>
      <c r="I128" s="202"/>
      <c r="J128" s="37"/>
      <c r="K128" s="37"/>
      <c r="L128" s="40"/>
      <c r="M128" s="203"/>
      <c r="N128" s="204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155</v>
      </c>
      <c r="AU128" s="18" t="s">
        <v>83</v>
      </c>
    </row>
    <row r="129" spans="1:65" s="2" customFormat="1" ht="24.2" customHeight="1">
      <c r="A129" s="35"/>
      <c r="B129" s="36"/>
      <c r="C129" s="187" t="s">
        <v>83</v>
      </c>
      <c r="D129" s="187" t="s">
        <v>148</v>
      </c>
      <c r="E129" s="188" t="s">
        <v>279</v>
      </c>
      <c r="F129" s="189" t="s">
        <v>280</v>
      </c>
      <c r="G129" s="190" t="s">
        <v>164</v>
      </c>
      <c r="H129" s="191">
        <v>2.5430000000000001</v>
      </c>
      <c r="I129" s="192"/>
      <c r="J129" s="193">
        <f>ROUND(I129*H129,2)</f>
        <v>0</v>
      </c>
      <c r="K129" s="189" t="s">
        <v>152</v>
      </c>
      <c r="L129" s="40"/>
      <c r="M129" s="194" t="s">
        <v>1</v>
      </c>
      <c r="N129" s="195" t="s">
        <v>38</v>
      </c>
      <c r="O129" s="7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8" t="s">
        <v>153</v>
      </c>
      <c r="AT129" s="198" t="s">
        <v>148</v>
      </c>
      <c r="AU129" s="198" t="s">
        <v>83</v>
      </c>
      <c r="AY129" s="18" t="s">
        <v>146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81</v>
      </c>
      <c r="BK129" s="199">
        <f>ROUND(I129*H129,2)</f>
        <v>0</v>
      </c>
      <c r="BL129" s="18" t="s">
        <v>153</v>
      </c>
      <c r="BM129" s="198" t="s">
        <v>153</v>
      </c>
    </row>
    <row r="130" spans="1:65" s="2" customFormat="1" ht="19.5">
      <c r="A130" s="35"/>
      <c r="B130" s="36"/>
      <c r="C130" s="37"/>
      <c r="D130" s="200" t="s">
        <v>154</v>
      </c>
      <c r="E130" s="37"/>
      <c r="F130" s="201" t="s">
        <v>280</v>
      </c>
      <c r="G130" s="37"/>
      <c r="H130" s="37"/>
      <c r="I130" s="202"/>
      <c r="J130" s="37"/>
      <c r="K130" s="37"/>
      <c r="L130" s="40"/>
      <c r="M130" s="203"/>
      <c r="N130" s="204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154</v>
      </c>
      <c r="AU130" s="18" t="s">
        <v>83</v>
      </c>
    </row>
    <row r="131" spans="1:65" s="2" customFormat="1" ht="11.25">
      <c r="A131" s="35"/>
      <c r="B131" s="36"/>
      <c r="C131" s="37"/>
      <c r="D131" s="205" t="s">
        <v>155</v>
      </c>
      <c r="E131" s="37"/>
      <c r="F131" s="206" t="s">
        <v>282</v>
      </c>
      <c r="G131" s="37"/>
      <c r="H131" s="37"/>
      <c r="I131" s="202"/>
      <c r="J131" s="37"/>
      <c r="K131" s="37"/>
      <c r="L131" s="40"/>
      <c r="M131" s="203"/>
      <c r="N131" s="204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155</v>
      </c>
      <c r="AU131" s="18" t="s">
        <v>83</v>
      </c>
    </row>
    <row r="132" spans="1:65" s="2" customFormat="1" ht="24.2" customHeight="1">
      <c r="A132" s="35"/>
      <c r="B132" s="36"/>
      <c r="C132" s="187" t="s">
        <v>167</v>
      </c>
      <c r="D132" s="187" t="s">
        <v>148</v>
      </c>
      <c r="E132" s="188" t="s">
        <v>284</v>
      </c>
      <c r="F132" s="189" t="s">
        <v>285</v>
      </c>
      <c r="G132" s="190" t="s">
        <v>164</v>
      </c>
      <c r="H132" s="191">
        <v>48.317</v>
      </c>
      <c r="I132" s="192"/>
      <c r="J132" s="193">
        <f>ROUND(I132*H132,2)</f>
        <v>0</v>
      </c>
      <c r="K132" s="189" t="s">
        <v>152</v>
      </c>
      <c r="L132" s="40"/>
      <c r="M132" s="194" t="s">
        <v>1</v>
      </c>
      <c r="N132" s="195" t="s">
        <v>38</v>
      </c>
      <c r="O132" s="72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8" t="s">
        <v>153</v>
      </c>
      <c r="AT132" s="198" t="s">
        <v>148</v>
      </c>
      <c r="AU132" s="198" t="s">
        <v>83</v>
      </c>
      <c r="AY132" s="18" t="s">
        <v>146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8" t="s">
        <v>81</v>
      </c>
      <c r="BK132" s="199">
        <f>ROUND(I132*H132,2)</f>
        <v>0</v>
      </c>
      <c r="BL132" s="18" t="s">
        <v>153</v>
      </c>
      <c r="BM132" s="198" t="s">
        <v>171</v>
      </c>
    </row>
    <row r="133" spans="1:65" s="2" customFormat="1" ht="19.5">
      <c r="A133" s="35"/>
      <c r="B133" s="36"/>
      <c r="C133" s="37"/>
      <c r="D133" s="200" t="s">
        <v>154</v>
      </c>
      <c r="E133" s="37"/>
      <c r="F133" s="201" t="s">
        <v>285</v>
      </c>
      <c r="G133" s="37"/>
      <c r="H133" s="37"/>
      <c r="I133" s="202"/>
      <c r="J133" s="37"/>
      <c r="K133" s="37"/>
      <c r="L133" s="40"/>
      <c r="M133" s="203"/>
      <c r="N133" s="204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154</v>
      </c>
      <c r="AU133" s="18" t="s">
        <v>83</v>
      </c>
    </row>
    <row r="134" spans="1:65" s="2" customFormat="1" ht="11.25">
      <c r="A134" s="35"/>
      <c r="B134" s="36"/>
      <c r="C134" s="37"/>
      <c r="D134" s="205" t="s">
        <v>155</v>
      </c>
      <c r="E134" s="37"/>
      <c r="F134" s="206" t="s">
        <v>287</v>
      </c>
      <c r="G134" s="37"/>
      <c r="H134" s="37"/>
      <c r="I134" s="202"/>
      <c r="J134" s="37"/>
      <c r="K134" s="37"/>
      <c r="L134" s="40"/>
      <c r="M134" s="203"/>
      <c r="N134" s="204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155</v>
      </c>
      <c r="AU134" s="18" t="s">
        <v>83</v>
      </c>
    </row>
    <row r="135" spans="1:65" s="14" customFormat="1" ht="11.25">
      <c r="B135" s="217"/>
      <c r="C135" s="218"/>
      <c r="D135" s="200" t="s">
        <v>157</v>
      </c>
      <c r="E135" s="219" t="s">
        <v>1</v>
      </c>
      <c r="F135" s="220" t="s">
        <v>2319</v>
      </c>
      <c r="G135" s="218"/>
      <c r="H135" s="221">
        <v>48.317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157</v>
      </c>
      <c r="AU135" s="227" t="s">
        <v>83</v>
      </c>
      <c r="AV135" s="14" t="s">
        <v>83</v>
      </c>
      <c r="AW135" s="14" t="s">
        <v>30</v>
      </c>
      <c r="AX135" s="14" t="s">
        <v>73</v>
      </c>
      <c r="AY135" s="227" t="s">
        <v>146</v>
      </c>
    </row>
    <row r="136" spans="1:65" s="15" customFormat="1" ht="11.25">
      <c r="B136" s="228"/>
      <c r="C136" s="229"/>
      <c r="D136" s="200" t="s">
        <v>157</v>
      </c>
      <c r="E136" s="230" t="s">
        <v>1</v>
      </c>
      <c r="F136" s="231" t="s">
        <v>160</v>
      </c>
      <c r="G136" s="229"/>
      <c r="H136" s="232">
        <v>48.317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AT136" s="238" t="s">
        <v>157</v>
      </c>
      <c r="AU136" s="238" t="s">
        <v>83</v>
      </c>
      <c r="AV136" s="15" t="s">
        <v>153</v>
      </c>
      <c r="AW136" s="15" t="s">
        <v>30</v>
      </c>
      <c r="AX136" s="15" t="s">
        <v>81</v>
      </c>
      <c r="AY136" s="238" t="s">
        <v>146</v>
      </c>
    </row>
    <row r="137" spans="1:65" s="2" customFormat="1" ht="33" customHeight="1">
      <c r="A137" s="35"/>
      <c r="B137" s="36"/>
      <c r="C137" s="187" t="s">
        <v>153</v>
      </c>
      <c r="D137" s="187" t="s">
        <v>148</v>
      </c>
      <c r="E137" s="188" t="s">
        <v>735</v>
      </c>
      <c r="F137" s="189" t="s">
        <v>736</v>
      </c>
      <c r="G137" s="190" t="s">
        <v>164</v>
      </c>
      <c r="H137" s="191">
        <v>2.5430000000000001</v>
      </c>
      <c r="I137" s="192"/>
      <c r="J137" s="193">
        <f>ROUND(I137*H137,2)</f>
        <v>0</v>
      </c>
      <c r="K137" s="189" t="s">
        <v>152</v>
      </c>
      <c r="L137" s="40"/>
      <c r="M137" s="194" t="s">
        <v>1</v>
      </c>
      <c r="N137" s="195" t="s">
        <v>38</v>
      </c>
      <c r="O137" s="72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8" t="s">
        <v>153</v>
      </c>
      <c r="AT137" s="198" t="s">
        <v>148</v>
      </c>
      <c r="AU137" s="198" t="s">
        <v>83</v>
      </c>
      <c r="AY137" s="18" t="s">
        <v>146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8" t="s">
        <v>81</v>
      </c>
      <c r="BK137" s="199">
        <f>ROUND(I137*H137,2)</f>
        <v>0</v>
      </c>
      <c r="BL137" s="18" t="s">
        <v>153</v>
      </c>
      <c r="BM137" s="198" t="s">
        <v>165</v>
      </c>
    </row>
    <row r="138" spans="1:65" s="2" customFormat="1" ht="19.5">
      <c r="A138" s="35"/>
      <c r="B138" s="36"/>
      <c r="C138" s="37"/>
      <c r="D138" s="200" t="s">
        <v>154</v>
      </c>
      <c r="E138" s="37"/>
      <c r="F138" s="201" t="s">
        <v>736</v>
      </c>
      <c r="G138" s="37"/>
      <c r="H138" s="37"/>
      <c r="I138" s="202"/>
      <c r="J138" s="37"/>
      <c r="K138" s="37"/>
      <c r="L138" s="40"/>
      <c r="M138" s="203"/>
      <c r="N138" s="204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154</v>
      </c>
      <c r="AU138" s="18" t="s">
        <v>83</v>
      </c>
    </row>
    <row r="139" spans="1:65" s="2" customFormat="1" ht="11.25">
      <c r="A139" s="35"/>
      <c r="B139" s="36"/>
      <c r="C139" s="37"/>
      <c r="D139" s="205" t="s">
        <v>155</v>
      </c>
      <c r="E139" s="37"/>
      <c r="F139" s="206" t="s">
        <v>738</v>
      </c>
      <c r="G139" s="37"/>
      <c r="H139" s="37"/>
      <c r="I139" s="202"/>
      <c r="J139" s="37"/>
      <c r="K139" s="37"/>
      <c r="L139" s="40"/>
      <c r="M139" s="203"/>
      <c r="N139" s="204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155</v>
      </c>
      <c r="AU139" s="18" t="s">
        <v>83</v>
      </c>
    </row>
    <row r="140" spans="1:65" s="2" customFormat="1" ht="33" customHeight="1">
      <c r="A140" s="35"/>
      <c r="B140" s="36"/>
      <c r="C140" s="187" t="s">
        <v>179</v>
      </c>
      <c r="D140" s="187" t="s">
        <v>148</v>
      </c>
      <c r="E140" s="188" t="s">
        <v>294</v>
      </c>
      <c r="F140" s="189" t="s">
        <v>295</v>
      </c>
      <c r="G140" s="190" t="s">
        <v>164</v>
      </c>
      <c r="H140" s="191">
        <v>2.7170000000000001</v>
      </c>
      <c r="I140" s="192"/>
      <c r="J140" s="193">
        <f>ROUND(I140*H140,2)</f>
        <v>0</v>
      </c>
      <c r="K140" s="189" t="s">
        <v>152</v>
      </c>
      <c r="L140" s="40"/>
      <c r="M140" s="194" t="s">
        <v>1</v>
      </c>
      <c r="N140" s="195" t="s">
        <v>38</v>
      </c>
      <c r="O140" s="72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8" t="s">
        <v>153</v>
      </c>
      <c r="AT140" s="198" t="s">
        <v>148</v>
      </c>
      <c r="AU140" s="198" t="s">
        <v>83</v>
      </c>
      <c r="AY140" s="18" t="s">
        <v>146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81</v>
      </c>
      <c r="BK140" s="199">
        <f>ROUND(I140*H140,2)</f>
        <v>0</v>
      </c>
      <c r="BL140" s="18" t="s">
        <v>153</v>
      </c>
      <c r="BM140" s="198" t="s">
        <v>182</v>
      </c>
    </row>
    <row r="141" spans="1:65" s="2" customFormat="1" ht="19.5">
      <c r="A141" s="35"/>
      <c r="B141" s="36"/>
      <c r="C141" s="37"/>
      <c r="D141" s="200" t="s">
        <v>154</v>
      </c>
      <c r="E141" s="37"/>
      <c r="F141" s="201" t="s">
        <v>295</v>
      </c>
      <c r="G141" s="37"/>
      <c r="H141" s="37"/>
      <c r="I141" s="202"/>
      <c r="J141" s="37"/>
      <c r="K141" s="37"/>
      <c r="L141" s="40"/>
      <c r="M141" s="203"/>
      <c r="N141" s="204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154</v>
      </c>
      <c r="AU141" s="18" t="s">
        <v>83</v>
      </c>
    </row>
    <row r="142" spans="1:65" s="2" customFormat="1" ht="11.25">
      <c r="A142" s="35"/>
      <c r="B142" s="36"/>
      <c r="C142" s="37"/>
      <c r="D142" s="205" t="s">
        <v>155</v>
      </c>
      <c r="E142" s="37"/>
      <c r="F142" s="206" t="s">
        <v>297</v>
      </c>
      <c r="G142" s="37"/>
      <c r="H142" s="37"/>
      <c r="I142" s="202"/>
      <c r="J142" s="37"/>
      <c r="K142" s="37"/>
      <c r="L142" s="40"/>
      <c r="M142" s="203"/>
      <c r="N142" s="204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155</v>
      </c>
      <c r="AU142" s="18" t="s">
        <v>83</v>
      </c>
    </row>
    <row r="143" spans="1:65" s="12" customFormat="1" ht="25.9" customHeight="1">
      <c r="B143" s="171"/>
      <c r="C143" s="172"/>
      <c r="D143" s="173" t="s">
        <v>72</v>
      </c>
      <c r="E143" s="174" t="s">
        <v>298</v>
      </c>
      <c r="F143" s="174" t="s">
        <v>299</v>
      </c>
      <c r="G143" s="172"/>
      <c r="H143" s="172"/>
      <c r="I143" s="175"/>
      <c r="J143" s="176">
        <f>BK143</f>
        <v>0</v>
      </c>
      <c r="K143" s="172"/>
      <c r="L143" s="177"/>
      <c r="M143" s="178"/>
      <c r="N143" s="179"/>
      <c r="O143" s="179"/>
      <c r="P143" s="180">
        <f>P144+P161+P229+P247</f>
        <v>0</v>
      </c>
      <c r="Q143" s="179"/>
      <c r="R143" s="180">
        <f>R144+R161+R229+R247</f>
        <v>0</v>
      </c>
      <c r="S143" s="179"/>
      <c r="T143" s="181">
        <f>T144+T161+T229+T247</f>
        <v>0</v>
      </c>
      <c r="AR143" s="182" t="s">
        <v>83</v>
      </c>
      <c r="AT143" s="183" t="s">
        <v>72</v>
      </c>
      <c r="AU143" s="183" t="s">
        <v>73</v>
      </c>
      <c r="AY143" s="182" t="s">
        <v>146</v>
      </c>
      <c r="BK143" s="184">
        <f>BK144+BK161+BK229+BK247</f>
        <v>0</v>
      </c>
    </row>
    <row r="144" spans="1:65" s="12" customFormat="1" ht="22.9" customHeight="1">
      <c r="B144" s="171"/>
      <c r="C144" s="172"/>
      <c r="D144" s="173" t="s">
        <v>72</v>
      </c>
      <c r="E144" s="185" t="s">
        <v>354</v>
      </c>
      <c r="F144" s="185" t="s">
        <v>355</v>
      </c>
      <c r="G144" s="172"/>
      <c r="H144" s="172"/>
      <c r="I144" s="175"/>
      <c r="J144" s="186">
        <f>BK144</f>
        <v>0</v>
      </c>
      <c r="K144" s="172"/>
      <c r="L144" s="177"/>
      <c r="M144" s="178"/>
      <c r="N144" s="179"/>
      <c r="O144" s="179"/>
      <c r="P144" s="180">
        <f>SUM(P145:P160)</f>
        <v>0</v>
      </c>
      <c r="Q144" s="179"/>
      <c r="R144" s="180">
        <f>SUM(R145:R160)</f>
        <v>0</v>
      </c>
      <c r="S144" s="179"/>
      <c r="T144" s="181">
        <f>SUM(T145:T160)</f>
        <v>0</v>
      </c>
      <c r="AR144" s="182" t="s">
        <v>83</v>
      </c>
      <c r="AT144" s="183" t="s">
        <v>72</v>
      </c>
      <c r="AU144" s="183" t="s">
        <v>81</v>
      </c>
      <c r="AY144" s="182" t="s">
        <v>146</v>
      </c>
      <c r="BK144" s="184">
        <f>SUM(BK145:BK160)</f>
        <v>0</v>
      </c>
    </row>
    <row r="145" spans="1:65" s="2" customFormat="1" ht="24.2" customHeight="1">
      <c r="A145" s="35"/>
      <c r="B145" s="36"/>
      <c r="C145" s="187" t="s">
        <v>171</v>
      </c>
      <c r="D145" s="187" t="s">
        <v>148</v>
      </c>
      <c r="E145" s="188" t="s">
        <v>2320</v>
      </c>
      <c r="F145" s="189" t="s">
        <v>2321</v>
      </c>
      <c r="G145" s="190" t="s">
        <v>170</v>
      </c>
      <c r="H145" s="191">
        <v>49.8</v>
      </c>
      <c r="I145" s="192"/>
      <c r="J145" s="193">
        <f>ROUND(I145*H145,2)</f>
        <v>0</v>
      </c>
      <c r="K145" s="189" t="s">
        <v>152</v>
      </c>
      <c r="L145" s="40"/>
      <c r="M145" s="194" t="s">
        <v>1</v>
      </c>
      <c r="N145" s="195" t="s">
        <v>38</v>
      </c>
      <c r="O145" s="72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8" t="s">
        <v>199</v>
      </c>
      <c r="AT145" s="198" t="s">
        <v>148</v>
      </c>
      <c r="AU145" s="198" t="s">
        <v>83</v>
      </c>
      <c r="AY145" s="18" t="s">
        <v>146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81</v>
      </c>
      <c r="BK145" s="199">
        <f>ROUND(I145*H145,2)</f>
        <v>0</v>
      </c>
      <c r="BL145" s="18" t="s">
        <v>199</v>
      </c>
      <c r="BM145" s="198" t="s">
        <v>187</v>
      </c>
    </row>
    <row r="146" spans="1:65" s="2" customFormat="1" ht="19.5">
      <c r="A146" s="35"/>
      <c r="B146" s="36"/>
      <c r="C146" s="37"/>
      <c r="D146" s="200" t="s">
        <v>154</v>
      </c>
      <c r="E146" s="37"/>
      <c r="F146" s="201" t="s">
        <v>2321</v>
      </c>
      <c r="G146" s="37"/>
      <c r="H146" s="37"/>
      <c r="I146" s="202"/>
      <c r="J146" s="37"/>
      <c r="K146" s="37"/>
      <c r="L146" s="40"/>
      <c r="M146" s="203"/>
      <c r="N146" s="204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154</v>
      </c>
      <c r="AU146" s="18" t="s">
        <v>83</v>
      </c>
    </row>
    <row r="147" spans="1:65" s="2" customFormat="1" ht="11.25">
      <c r="A147" s="35"/>
      <c r="B147" s="36"/>
      <c r="C147" s="37"/>
      <c r="D147" s="205" t="s">
        <v>155</v>
      </c>
      <c r="E147" s="37"/>
      <c r="F147" s="206" t="s">
        <v>2322</v>
      </c>
      <c r="G147" s="37"/>
      <c r="H147" s="37"/>
      <c r="I147" s="202"/>
      <c r="J147" s="37"/>
      <c r="K147" s="37"/>
      <c r="L147" s="40"/>
      <c r="M147" s="203"/>
      <c r="N147" s="204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155</v>
      </c>
      <c r="AU147" s="18" t="s">
        <v>83</v>
      </c>
    </row>
    <row r="148" spans="1:65" s="13" customFormat="1" ht="11.25">
      <c r="B148" s="207"/>
      <c r="C148" s="208"/>
      <c r="D148" s="200" t="s">
        <v>157</v>
      </c>
      <c r="E148" s="209" t="s">
        <v>1</v>
      </c>
      <c r="F148" s="210" t="s">
        <v>2323</v>
      </c>
      <c r="G148" s="208"/>
      <c r="H148" s="209" t="s">
        <v>1</v>
      </c>
      <c r="I148" s="211"/>
      <c r="J148" s="208"/>
      <c r="K148" s="208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157</v>
      </c>
      <c r="AU148" s="216" t="s">
        <v>83</v>
      </c>
      <c r="AV148" s="13" t="s">
        <v>81</v>
      </c>
      <c r="AW148" s="13" t="s">
        <v>30</v>
      </c>
      <c r="AX148" s="13" t="s">
        <v>73</v>
      </c>
      <c r="AY148" s="216" t="s">
        <v>146</v>
      </c>
    </row>
    <row r="149" spans="1:65" s="14" customFormat="1" ht="11.25">
      <c r="B149" s="217"/>
      <c r="C149" s="218"/>
      <c r="D149" s="200" t="s">
        <v>157</v>
      </c>
      <c r="E149" s="219" t="s">
        <v>1</v>
      </c>
      <c r="F149" s="220" t="s">
        <v>2324</v>
      </c>
      <c r="G149" s="218"/>
      <c r="H149" s="221">
        <v>49.8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157</v>
      </c>
      <c r="AU149" s="227" t="s">
        <v>83</v>
      </c>
      <c r="AV149" s="14" t="s">
        <v>83</v>
      </c>
      <c r="AW149" s="14" t="s">
        <v>30</v>
      </c>
      <c r="AX149" s="14" t="s">
        <v>73</v>
      </c>
      <c r="AY149" s="227" t="s">
        <v>146</v>
      </c>
    </row>
    <row r="150" spans="1:65" s="15" customFormat="1" ht="11.25">
      <c r="B150" s="228"/>
      <c r="C150" s="229"/>
      <c r="D150" s="200" t="s">
        <v>157</v>
      </c>
      <c r="E150" s="230" t="s">
        <v>1</v>
      </c>
      <c r="F150" s="231" t="s">
        <v>160</v>
      </c>
      <c r="G150" s="229"/>
      <c r="H150" s="232">
        <v>49.8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157</v>
      </c>
      <c r="AU150" s="238" t="s">
        <v>83</v>
      </c>
      <c r="AV150" s="15" t="s">
        <v>153</v>
      </c>
      <c r="AW150" s="15" t="s">
        <v>30</v>
      </c>
      <c r="AX150" s="15" t="s">
        <v>81</v>
      </c>
      <c r="AY150" s="238" t="s">
        <v>146</v>
      </c>
    </row>
    <row r="151" spans="1:65" s="2" customFormat="1" ht="21.75" customHeight="1">
      <c r="A151" s="35"/>
      <c r="B151" s="36"/>
      <c r="C151" s="239" t="s">
        <v>190</v>
      </c>
      <c r="D151" s="239" t="s">
        <v>161</v>
      </c>
      <c r="E151" s="240" t="s">
        <v>2325</v>
      </c>
      <c r="F151" s="241" t="s">
        <v>2326</v>
      </c>
      <c r="G151" s="242" t="s">
        <v>151</v>
      </c>
      <c r="H151" s="243">
        <v>1.7529999999999999</v>
      </c>
      <c r="I151" s="244"/>
      <c r="J151" s="245">
        <f>ROUND(I151*H151,2)</f>
        <v>0</v>
      </c>
      <c r="K151" s="241" t="s">
        <v>152</v>
      </c>
      <c r="L151" s="246"/>
      <c r="M151" s="247" t="s">
        <v>1</v>
      </c>
      <c r="N151" s="248" t="s">
        <v>38</v>
      </c>
      <c r="O151" s="7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8" t="s">
        <v>281</v>
      </c>
      <c r="AT151" s="198" t="s">
        <v>161</v>
      </c>
      <c r="AU151" s="198" t="s">
        <v>83</v>
      </c>
      <c r="AY151" s="18" t="s">
        <v>146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81</v>
      </c>
      <c r="BK151" s="199">
        <f>ROUND(I151*H151,2)</f>
        <v>0</v>
      </c>
      <c r="BL151" s="18" t="s">
        <v>199</v>
      </c>
      <c r="BM151" s="198" t="s">
        <v>193</v>
      </c>
    </row>
    <row r="152" spans="1:65" s="2" customFormat="1" ht="11.25">
      <c r="A152" s="35"/>
      <c r="B152" s="36"/>
      <c r="C152" s="37"/>
      <c r="D152" s="200" t="s">
        <v>154</v>
      </c>
      <c r="E152" s="37"/>
      <c r="F152" s="201" t="s">
        <v>2326</v>
      </c>
      <c r="G152" s="37"/>
      <c r="H152" s="37"/>
      <c r="I152" s="202"/>
      <c r="J152" s="37"/>
      <c r="K152" s="37"/>
      <c r="L152" s="40"/>
      <c r="M152" s="203"/>
      <c r="N152" s="204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154</v>
      </c>
      <c r="AU152" s="18" t="s">
        <v>83</v>
      </c>
    </row>
    <row r="153" spans="1:65" s="14" customFormat="1" ht="11.25">
      <c r="B153" s="217"/>
      <c r="C153" s="218"/>
      <c r="D153" s="200" t="s">
        <v>157</v>
      </c>
      <c r="E153" s="219" t="s">
        <v>1</v>
      </c>
      <c r="F153" s="220" t="s">
        <v>2327</v>
      </c>
      <c r="G153" s="218"/>
      <c r="H153" s="221">
        <v>1.7529999999999999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157</v>
      </c>
      <c r="AU153" s="227" t="s">
        <v>83</v>
      </c>
      <c r="AV153" s="14" t="s">
        <v>83</v>
      </c>
      <c r="AW153" s="14" t="s">
        <v>30</v>
      </c>
      <c r="AX153" s="14" t="s">
        <v>73</v>
      </c>
      <c r="AY153" s="227" t="s">
        <v>146</v>
      </c>
    </row>
    <row r="154" spans="1:65" s="15" customFormat="1" ht="11.25">
      <c r="B154" s="228"/>
      <c r="C154" s="229"/>
      <c r="D154" s="200" t="s">
        <v>157</v>
      </c>
      <c r="E154" s="230" t="s">
        <v>1</v>
      </c>
      <c r="F154" s="231" t="s">
        <v>160</v>
      </c>
      <c r="G154" s="229"/>
      <c r="H154" s="232">
        <v>1.7529999999999999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157</v>
      </c>
      <c r="AU154" s="238" t="s">
        <v>83</v>
      </c>
      <c r="AV154" s="15" t="s">
        <v>153</v>
      </c>
      <c r="AW154" s="15" t="s">
        <v>30</v>
      </c>
      <c r="AX154" s="15" t="s">
        <v>81</v>
      </c>
      <c r="AY154" s="238" t="s">
        <v>146</v>
      </c>
    </row>
    <row r="155" spans="1:65" s="2" customFormat="1" ht="16.5" customHeight="1">
      <c r="A155" s="35"/>
      <c r="B155" s="36"/>
      <c r="C155" s="187" t="s">
        <v>165</v>
      </c>
      <c r="D155" s="187" t="s">
        <v>148</v>
      </c>
      <c r="E155" s="188" t="s">
        <v>356</v>
      </c>
      <c r="F155" s="189" t="s">
        <v>357</v>
      </c>
      <c r="G155" s="190" t="s">
        <v>170</v>
      </c>
      <c r="H155" s="191">
        <v>49.8</v>
      </c>
      <c r="I155" s="192"/>
      <c r="J155" s="193">
        <f>ROUND(I155*H155,2)</f>
        <v>0</v>
      </c>
      <c r="K155" s="189" t="s">
        <v>152</v>
      </c>
      <c r="L155" s="40"/>
      <c r="M155" s="194" t="s">
        <v>1</v>
      </c>
      <c r="N155" s="195" t="s">
        <v>38</v>
      </c>
      <c r="O155" s="72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8" t="s">
        <v>199</v>
      </c>
      <c r="AT155" s="198" t="s">
        <v>148</v>
      </c>
      <c r="AU155" s="198" t="s">
        <v>83</v>
      </c>
      <c r="AY155" s="18" t="s">
        <v>146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81</v>
      </c>
      <c r="BK155" s="199">
        <f>ROUND(I155*H155,2)</f>
        <v>0</v>
      </c>
      <c r="BL155" s="18" t="s">
        <v>199</v>
      </c>
      <c r="BM155" s="198" t="s">
        <v>199</v>
      </c>
    </row>
    <row r="156" spans="1:65" s="2" customFormat="1" ht="11.25">
      <c r="A156" s="35"/>
      <c r="B156" s="36"/>
      <c r="C156" s="37"/>
      <c r="D156" s="200" t="s">
        <v>154</v>
      </c>
      <c r="E156" s="37"/>
      <c r="F156" s="201" t="s">
        <v>357</v>
      </c>
      <c r="G156" s="37"/>
      <c r="H156" s="37"/>
      <c r="I156" s="202"/>
      <c r="J156" s="37"/>
      <c r="K156" s="37"/>
      <c r="L156" s="40"/>
      <c r="M156" s="203"/>
      <c r="N156" s="204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154</v>
      </c>
      <c r="AU156" s="18" t="s">
        <v>83</v>
      </c>
    </row>
    <row r="157" spans="1:65" s="2" customFormat="1" ht="11.25">
      <c r="A157" s="35"/>
      <c r="B157" s="36"/>
      <c r="C157" s="37"/>
      <c r="D157" s="205" t="s">
        <v>155</v>
      </c>
      <c r="E157" s="37"/>
      <c r="F157" s="206" t="s">
        <v>359</v>
      </c>
      <c r="G157" s="37"/>
      <c r="H157" s="37"/>
      <c r="I157" s="202"/>
      <c r="J157" s="37"/>
      <c r="K157" s="37"/>
      <c r="L157" s="40"/>
      <c r="M157" s="203"/>
      <c r="N157" s="204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155</v>
      </c>
      <c r="AU157" s="18" t="s">
        <v>83</v>
      </c>
    </row>
    <row r="158" spans="1:65" s="2" customFormat="1" ht="24.2" customHeight="1">
      <c r="A158" s="35"/>
      <c r="B158" s="36"/>
      <c r="C158" s="187" t="s">
        <v>188</v>
      </c>
      <c r="D158" s="187" t="s">
        <v>148</v>
      </c>
      <c r="E158" s="188" t="s">
        <v>2328</v>
      </c>
      <c r="F158" s="189" t="s">
        <v>2329</v>
      </c>
      <c r="G158" s="190" t="s">
        <v>860</v>
      </c>
      <c r="H158" s="253"/>
      <c r="I158" s="192"/>
      <c r="J158" s="193">
        <f>ROUND(I158*H158,2)</f>
        <v>0</v>
      </c>
      <c r="K158" s="189" t="s">
        <v>152</v>
      </c>
      <c r="L158" s="40"/>
      <c r="M158" s="194" t="s">
        <v>1</v>
      </c>
      <c r="N158" s="195" t="s">
        <v>38</v>
      </c>
      <c r="O158" s="72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8" t="s">
        <v>199</v>
      </c>
      <c r="AT158" s="198" t="s">
        <v>148</v>
      </c>
      <c r="AU158" s="198" t="s">
        <v>83</v>
      </c>
      <c r="AY158" s="18" t="s">
        <v>146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8" t="s">
        <v>81</v>
      </c>
      <c r="BK158" s="199">
        <f>ROUND(I158*H158,2)</f>
        <v>0</v>
      </c>
      <c r="BL158" s="18" t="s">
        <v>199</v>
      </c>
      <c r="BM158" s="198" t="s">
        <v>205</v>
      </c>
    </row>
    <row r="159" spans="1:65" s="2" customFormat="1" ht="19.5">
      <c r="A159" s="35"/>
      <c r="B159" s="36"/>
      <c r="C159" s="37"/>
      <c r="D159" s="200" t="s">
        <v>154</v>
      </c>
      <c r="E159" s="37"/>
      <c r="F159" s="201" t="s">
        <v>2329</v>
      </c>
      <c r="G159" s="37"/>
      <c r="H159" s="37"/>
      <c r="I159" s="202"/>
      <c r="J159" s="37"/>
      <c r="K159" s="37"/>
      <c r="L159" s="40"/>
      <c r="M159" s="203"/>
      <c r="N159" s="204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154</v>
      </c>
      <c r="AU159" s="18" t="s">
        <v>83</v>
      </c>
    </row>
    <row r="160" spans="1:65" s="2" customFormat="1" ht="11.25">
      <c r="A160" s="35"/>
      <c r="B160" s="36"/>
      <c r="C160" s="37"/>
      <c r="D160" s="205" t="s">
        <v>155</v>
      </c>
      <c r="E160" s="37"/>
      <c r="F160" s="206" t="s">
        <v>2330</v>
      </c>
      <c r="G160" s="37"/>
      <c r="H160" s="37"/>
      <c r="I160" s="202"/>
      <c r="J160" s="37"/>
      <c r="K160" s="37"/>
      <c r="L160" s="40"/>
      <c r="M160" s="203"/>
      <c r="N160" s="204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155</v>
      </c>
      <c r="AU160" s="18" t="s">
        <v>83</v>
      </c>
    </row>
    <row r="161" spans="1:65" s="12" customFormat="1" ht="22.9" customHeight="1">
      <c r="B161" s="171"/>
      <c r="C161" s="172"/>
      <c r="D161" s="173" t="s">
        <v>72</v>
      </c>
      <c r="E161" s="185" t="s">
        <v>367</v>
      </c>
      <c r="F161" s="185" t="s">
        <v>368</v>
      </c>
      <c r="G161" s="172"/>
      <c r="H161" s="172"/>
      <c r="I161" s="175"/>
      <c r="J161" s="186">
        <f>BK161</f>
        <v>0</v>
      </c>
      <c r="K161" s="172"/>
      <c r="L161" s="177"/>
      <c r="M161" s="178"/>
      <c r="N161" s="179"/>
      <c r="O161" s="179"/>
      <c r="P161" s="180">
        <f>SUM(P162:P228)</f>
        <v>0</v>
      </c>
      <c r="Q161" s="179"/>
      <c r="R161" s="180">
        <f>SUM(R162:R228)</f>
        <v>0</v>
      </c>
      <c r="S161" s="179"/>
      <c r="T161" s="181">
        <f>SUM(T162:T228)</f>
        <v>0</v>
      </c>
      <c r="AR161" s="182" t="s">
        <v>83</v>
      </c>
      <c r="AT161" s="183" t="s">
        <v>72</v>
      </c>
      <c r="AU161" s="183" t="s">
        <v>81</v>
      </c>
      <c r="AY161" s="182" t="s">
        <v>146</v>
      </c>
      <c r="BK161" s="184">
        <f>SUM(BK162:BK228)</f>
        <v>0</v>
      </c>
    </row>
    <row r="162" spans="1:65" s="2" customFormat="1" ht="16.5" customHeight="1">
      <c r="A162" s="35"/>
      <c r="B162" s="36"/>
      <c r="C162" s="187" t="s">
        <v>182</v>
      </c>
      <c r="D162" s="187" t="s">
        <v>148</v>
      </c>
      <c r="E162" s="188" t="s">
        <v>2331</v>
      </c>
      <c r="F162" s="189" t="s">
        <v>2332</v>
      </c>
      <c r="G162" s="190" t="s">
        <v>170</v>
      </c>
      <c r="H162" s="191">
        <v>149.4</v>
      </c>
      <c r="I162" s="192"/>
      <c r="J162" s="193">
        <f>ROUND(I162*H162,2)</f>
        <v>0</v>
      </c>
      <c r="K162" s="189" t="s">
        <v>152</v>
      </c>
      <c r="L162" s="40"/>
      <c r="M162" s="194" t="s">
        <v>1</v>
      </c>
      <c r="N162" s="195" t="s">
        <v>38</v>
      </c>
      <c r="O162" s="72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8" t="s">
        <v>199</v>
      </c>
      <c r="AT162" s="198" t="s">
        <v>148</v>
      </c>
      <c r="AU162" s="198" t="s">
        <v>83</v>
      </c>
      <c r="AY162" s="18" t="s">
        <v>146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8" t="s">
        <v>81</v>
      </c>
      <c r="BK162" s="199">
        <f>ROUND(I162*H162,2)</f>
        <v>0</v>
      </c>
      <c r="BL162" s="18" t="s">
        <v>199</v>
      </c>
      <c r="BM162" s="198" t="s">
        <v>218</v>
      </c>
    </row>
    <row r="163" spans="1:65" s="2" customFormat="1" ht="11.25">
      <c r="A163" s="35"/>
      <c r="B163" s="36"/>
      <c r="C163" s="37"/>
      <c r="D163" s="200" t="s">
        <v>154</v>
      </c>
      <c r="E163" s="37"/>
      <c r="F163" s="201" t="s">
        <v>2332</v>
      </c>
      <c r="G163" s="37"/>
      <c r="H163" s="37"/>
      <c r="I163" s="202"/>
      <c r="J163" s="37"/>
      <c r="K163" s="37"/>
      <c r="L163" s="40"/>
      <c r="M163" s="203"/>
      <c r="N163" s="204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154</v>
      </c>
      <c r="AU163" s="18" t="s">
        <v>83</v>
      </c>
    </row>
    <row r="164" spans="1:65" s="2" customFormat="1" ht="11.25">
      <c r="A164" s="35"/>
      <c r="B164" s="36"/>
      <c r="C164" s="37"/>
      <c r="D164" s="205" t="s">
        <v>155</v>
      </c>
      <c r="E164" s="37"/>
      <c r="F164" s="206" t="s">
        <v>2333</v>
      </c>
      <c r="G164" s="37"/>
      <c r="H164" s="37"/>
      <c r="I164" s="202"/>
      <c r="J164" s="37"/>
      <c r="K164" s="37"/>
      <c r="L164" s="40"/>
      <c r="M164" s="203"/>
      <c r="N164" s="204"/>
      <c r="O164" s="72"/>
      <c r="P164" s="72"/>
      <c r="Q164" s="72"/>
      <c r="R164" s="72"/>
      <c r="S164" s="72"/>
      <c r="T164" s="73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155</v>
      </c>
      <c r="AU164" s="18" t="s">
        <v>83</v>
      </c>
    </row>
    <row r="165" spans="1:65" s="2" customFormat="1" ht="39">
      <c r="A165" s="35"/>
      <c r="B165" s="36"/>
      <c r="C165" s="37"/>
      <c r="D165" s="200" t="s">
        <v>227</v>
      </c>
      <c r="E165" s="37"/>
      <c r="F165" s="249" t="s">
        <v>2334</v>
      </c>
      <c r="G165" s="37"/>
      <c r="H165" s="37"/>
      <c r="I165" s="202"/>
      <c r="J165" s="37"/>
      <c r="K165" s="37"/>
      <c r="L165" s="40"/>
      <c r="M165" s="203"/>
      <c r="N165" s="204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227</v>
      </c>
      <c r="AU165" s="18" t="s">
        <v>83</v>
      </c>
    </row>
    <row r="166" spans="1:65" s="14" customFormat="1" ht="11.25">
      <c r="B166" s="217"/>
      <c r="C166" s="218"/>
      <c r="D166" s="200" t="s">
        <v>157</v>
      </c>
      <c r="E166" s="219" t="s">
        <v>1</v>
      </c>
      <c r="F166" s="220" t="s">
        <v>2335</v>
      </c>
      <c r="G166" s="218"/>
      <c r="H166" s="221">
        <v>149.4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157</v>
      </c>
      <c r="AU166" s="227" t="s">
        <v>83</v>
      </c>
      <c r="AV166" s="14" t="s">
        <v>83</v>
      </c>
      <c r="AW166" s="14" t="s">
        <v>30</v>
      </c>
      <c r="AX166" s="14" t="s">
        <v>73</v>
      </c>
      <c r="AY166" s="227" t="s">
        <v>146</v>
      </c>
    </row>
    <row r="167" spans="1:65" s="15" customFormat="1" ht="11.25">
      <c r="B167" s="228"/>
      <c r="C167" s="229"/>
      <c r="D167" s="200" t="s">
        <v>157</v>
      </c>
      <c r="E167" s="230" t="s">
        <v>1</v>
      </c>
      <c r="F167" s="231" t="s">
        <v>160</v>
      </c>
      <c r="G167" s="229"/>
      <c r="H167" s="232">
        <v>149.4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157</v>
      </c>
      <c r="AU167" s="238" t="s">
        <v>83</v>
      </c>
      <c r="AV167" s="15" t="s">
        <v>153</v>
      </c>
      <c r="AW167" s="15" t="s">
        <v>30</v>
      </c>
      <c r="AX167" s="15" t="s">
        <v>81</v>
      </c>
      <c r="AY167" s="238" t="s">
        <v>146</v>
      </c>
    </row>
    <row r="168" spans="1:65" s="2" customFormat="1" ht="16.5" customHeight="1">
      <c r="A168" s="35"/>
      <c r="B168" s="36"/>
      <c r="C168" s="187" t="s">
        <v>222</v>
      </c>
      <c r="D168" s="187" t="s">
        <v>148</v>
      </c>
      <c r="E168" s="188" t="s">
        <v>2336</v>
      </c>
      <c r="F168" s="189" t="s">
        <v>2337</v>
      </c>
      <c r="G168" s="190" t="s">
        <v>320</v>
      </c>
      <c r="H168" s="191">
        <v>47</v>
      </c>
      <c r="I168" s="192"/>
      <c r="J168" s="193">
        <f>ROUND(I168*H168,2)</f>
        <v>0</v>
      </c>
      <c r="K168" s="189" t="s">
        <v>152</v>
      </c>
      <c r="L168" s="40"/>
      <c r="M168" s="194" t="s">
        <v>1</v>
      </c>
      <c r="N168" s="195" t="s">
        <v>38</v>
      </c>
      <c r="O168" s="72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8" t="s">
        <v>199</v>
      </c>
      <c r="AT168" s="198" t="s">
        <v>148</v>
      </c>
      <c r="AU168" s="198" t="s">
        <v>83</v>
      </c>
      <c r="AY168" s="18" t="s">
        <v>146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8" t="s">
        <v>81</v>
      </c>
      <c r="BK168" s="199">
        <f>ROUND(I168*H168,2)</f>
        <v>0</v>
      </c>
      <c r="BL168" s="18" t="s">
        <v>199</v>
      </c>
      <c r="BM168" s="198" t="s">
        <v>225</v>
      </c>
    </row>
    <row r="169" spans="1:65" s="2" customFormat="1" ht="11.25">
      <c r="A169" s="35"/>
      <c r="B169" s="36"/>
      <c r="C169" s="37"/>
      <c r="D169" s="200" t="s">
        <v>154</v>
      </c>
      <c r="E169" s="37"/>
      <c r="F169" s="201" t="s">
        <v>2337</v>
      </c>
      <c r="G169" s="37"/>
      <c r="H169" s="37"/>
      <c r="I169" s="202"/>
      <c r="J169" s="37"/>
      <c r="K169" s="37"/>
      <c r="L169" s="40"/>
      <c r="M169" s="203"/>
      <c r="N169" s="204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154</v>
      </c>
      <c r="AU169" s="18" t="s">
        <v>83</v>
      </c>
    </row>
    <row r="170" spans="1:65" s="2" customFormat="1" ht="11.25">
      <c r="A170" s="35"/>
      <c r="B170" s="36"/>
      <c r="C170" s="37"/>
      <c r="D170" s="205" t="s">
        <v>155</v>
      </c>
      <c r="E170" s="37"/>
      <c r="F170" s="206" t="s">
        <v>2338</v>
      </c>
      <c r="G170" s="37"/>
      <c r="H170" s="37"/>
      <c r="I170" s="202"/>
      <c r="J170" s="37"/>
      <c r="K170" s="37"/>
      <c r="L170" s="40"/>
      <c r="M170" s="203"/>
      <c r="N170" s="204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155</v>
      </c>
      <c r="AU170" s="18" t="s">
        <v>83</v>
      </c>
    </row>
    <row r="171" spans="1:65" s="13" customFormat="1" ht="11.25">
      <c r="B171" s="207"/>
      <c r="C171" s="208"/>
      <c r="D171" s="200" t="s">
        <v>157</v>
      </c>
      <c r="E171" s="209" t="s">
        <v>1</v>
      </c>
      <c r="F171" s="210" t="s">
        <v>2339</v>
      </c>
      <c r="G171" s="208"/>
      <c r="H171" s="209" t="s">
        <v>1</v>
      </c>
      <c r="I171" s="211"/>
      <c r="J171" s="208"/>
      <c r="K171" s="208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157</v>
      </c>
      <c r="AU171" s="216" t="s">
        <v>83</v>
      </c>
      <c r="AV171" s="13" t="s">
        <v>81</v>
      </c>
      <c r="AW171" s="13" t="s">
        <v>30</v>
      </c>
      <c r="AX171" s="13" t="s">
        <v>73</v>
      </c>
      <c r="AY171" s="216" t="s">
        <v>146</v>
      </c>
    </row>
    <row r="172" spans="1:65" s="14" customFormat="1" ht="11.25">
      <c r="B172" s="217"/>
      <c r="C172" s="218"/>
      <c r="D172" s="200" t="s">
        <v>157</v>
      </c>
      <c r="E172" s="219" t="s">
        <v>1</v>
      </c>
      <c r="F172" s="220" t="s">
        <v>2340</v>
      </c>
      <c r="G172" s="218"/>
      <c r="H172" s="221">
        <v>33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157</v>
      </c>
      <c r="AU172" s="227" t="s">
        <v>83</v>
      </c>
      <c r="AV172" s="14" t="s">
        <v>83</v>
      </c>
      <c r="AW172" s="14" t="s">
        <v>30</v>
      </c>
      <c r="AX172" s="14" t="s">
        <v>73</v>
      </c>
      <c r="AY172" s="227" t="s">
        <v>146</v>
      </c>
    </row>
    <row r="173" spans="1:65" s="13" customFormat="1" ht="11.25">
      <c r="B173" s="207"/>
      <c r="C173" s="208"/>
      <c r="D173" s="200" t="s">
        <v>157</v>
      </c>
      <c r="E173" s="209" t="s">
        <v>1</v>
      </c>
      <c r="F173" s="210" t="s">
        <v>2341</v>
      </c>
      <c r="G173" s="208"/>
      <c r="H173" s="209" t="s">
        <v>1</v>
      </c>
      <c r="I173" s="211"/>
      <c r="J173" s="208"/>
      <c r="K173" s="208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157</v>
      </c>
      <c r="AU173" s="216" t="s">
        <v>83</v>
      </c>
      <c r="AV173" s="13" t="s">
        <v>81</v>
      </c>
      <c r="AW173" s="13" t="s">
        <v>30</v>
      </c>
      <c r="AX173" s="13" t="s">
        <v>73</v>
      </c>
      <c r="AY173" s="216" t="s">
        <v>146</v>
      </c>
    </row>
    <row r="174" spans="1:65" s="14" customFormat="1" ht="11.25">
      <c r="B174" s="217"/>
      <c r="C174" s="218"/>
      <c r="D174" s="200" t="s">
        <v>157</v>
      </c>
      <c r="E174" s="219" t="s">
        <v>1</v>
      </c>
      <c r="F174" s="220" t="s">
        <v>2342</v>
      </c>
      <c r="G174" s="218"/>
      <c r="H174" s="221">
        <v>14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157</v>
      </c>
      <c r="AU174" s="227" t="s">
        <v>83</v>
      </c>
      <c r="AV174" s="14" t="s">
        <v>83</v>
      </c>
      <c r="AW174" s="14" t="s">
        <v>30</v>
      </c>
      <c r="AX174" s="14" t="s">
        <v>73</v>
      </c>
      <c r="AY174" s="227" t="s">
        <v>146</v>
      </c>
    </row>
    <row r="175" spans="1:65" s="15" customFormat="1" ht="11.25">
      <c r="B175" s="228"/>
      <c r="C175" s="229"/>
      <c r="D175" s="200" t="s">
        <v>157</v>
      </c>
      <c r="E175" s="230" t="s">
        <v>1</v>
      </c>
      <c r="F175" s="231" t="s">
        <v>160</v>
      </c>
      <c r="G175" s="229"/>
      <c r="H175" s="232">
        <v>47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AT175" s="238" t="s">
        <v>157</v>
      </c>
      <c r="AU175" s="238" t="s">
        <v>83</v>
      </c>
      <c r="AV175" s="15" t="s">
        <v>153</v>
      </c>
      <c r="AW175" s="15" t="s">
        <v>30</v>
      </c>
      <c r="AX175" s="15" t="s">
        <v>81</v>
      </c>
      <c r="AY175" s="238" t="s">
        <v>146</v>
      </c>
    </row>
    <row r="176" spans="1:65" s="2" customFormat="1" ht="16.5" customHeight="1">
      <c r="A176" s="35"/>
      <c r="B176" s="36"/>
      <c r="C176" s="187" t="s">
        <v>187</v>
      </c>
      <c r="D176" s="187" t="s">
        <v>148</v>
      </c>
      <c r="E176" s="188" t="s">
        <v>385</v>
      </c>
      <c r="F176" s="189" t="s">
        <v>386</v>
      </c>
      <c r="G176" s="190" t="s">
        <v>320</v>
      </c>
      <c r="H176" s="191">
        <v>47</v>
      </c>
      <c r="I176" s="192"/>
      <c r="J176" s="193">
        <f>ROUND(I176*H176,2)</f>
        <v>0</v>
      </c>
      <c r="K176" s="189" t="s">
        <v>152</v>
      </c>
      <c r="L176" s="40"/>
      <c r="M176" s="194" t="s">
        <v>1</v>
      </c>
      <c r="N176" s="195" t="s">
        <v>38</v>
      </c>
      <c r="O176" s="72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8" t="s">
        <v>199</v>
      </c>
      <c r="AT176" s="198" t="s">
        <v>148</v>
      </c>
      <c r="AU176" s="198" t="s">
        <v>83</v>
      </c>
      <c r="AY176" s="18" t="s">
        <v>146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8" t="s">
        <v>81</v>
      </c>
      <c r="BK176" s="199">
        <f>ROUND(I176*H176,2)</f>
        <v>0</v>
      </c>
      <c r="BL176" s="18" t="s">
        <v>199</v>
      </c>
      <c r="BM176" s="198" t="s">
        <v>262</v>
      </c>
    </row>
    <row r="177" spans="1:65" s="2" customFormat="1" ht="11.25">
      <c r="A177" s="35"/>
      <c r="B177" s="36"/>
      <c r="C177" s="37"/>
      <c r="D177" s="200" t="s">
        <v>154</v>
      </c>
      <c r="E177" s="37"/>
      <c r="F177" s="201" t="s">
        <v>386</v>
      </c>
      <c r="G177" s="37"/>
      <c r="H177" s="37"/>
      <c r="I177" s="202"/>
      <c r="J177" s="37"/>
      <c r="K177" s="37"/>
      <c r="L177" s="40"/>
      <c r="M177" s="203"/>
      <c r="N177" s="204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154</v>
      </c>
      <c r="AU177" s="18" t="s">
        <v>83</v>
      </c>
    </row>
    <row r="178" spans="1:65" s="2" customFormat="1" ht="11.25">
      <c r="A178" s="35"/>
      <c r="B178" s="36"/>
      <c r="C178" s="37"/>
      <c r="D178" s="205" t="s">
        <v>155</v>
      </c>
      <c r="E178" s="37"/>
      <c r="F178" s="206" t="s">
        <v>388</v>
      </c>
      <c r="G178" s="37"/>
      <c r="H178" s="37"/>
      <c r="I178" s="202"/>
      <c r="J178" s="37"/>
      <c r="K178" s="37"/>
      <c r="L178" s="40"/>
      <c r="M178" s="203"/>
      <c r="N178" s="204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155</v>
      </c>
      <c r="AU178" s="18" t="s">
        <v>83</v>
      </c>
    </row>
    <row r="179" spans="1:65" s="2" customFormat="1" ht="24.2" customHeight="1">
      <c r="A179" s="35"/>
      <c r="B179" s="36"/>
      <c r="C179" s="187" t="s">
        <v>265</v>
      </c>
      <c r="D179" s="187" t="s">
        <v>148</v>
      </c>
      <c r="E179" s="188" t="s">
        <v>468</v>
      </c>
      <c r="F179" s="189" t="s">
        <v>469</v>
      </c>
      <c r="G179" s="190" t="s">
        <v>170</v>
      </c>
      <c r="H179" s="191">
        <v>152.4</v>
      </c>
      <c r="I179" s="192"/>
      <c r="J179" s="193">
        <f>ROUND(I179*H179,2)</f>
        <v>0</v>
      </c>
      <c r="K179" s="189" t="s">
        <v>152</v>
      </c>
      <c r="L179" s="40"/>
      <c r="M179" s="194" t="s">
        <v>1</v>
      </c>
      <c r="N179" s="195" t="s">
        <v>38</v>
      </c>
      <c r="O179" s="72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8" t="s">
        <v>199</v>
      </c>
      <c r="AT179" s="198" t="s">
        <v>148</v>
      </c>
      <c r="AU179" s="198" t="s">
        <v>83</v>
      </c>
      <c r="AY179" s="18" t="s">
        <v>146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8" t="s">
        <v>81</v>
      </c>
      <c r="BK179" s="199">
        <f>ROUND(I179*H179,2)</f>
        <v>0</v>
      </c>
      <c r="BL179" s="18" t="s">
        <v>199</v>
      </c>
      <c r="BM179" s="198" t="s">
        <v>268</v>
      </c>
    </row>
    <row r="180" spans="1:65" s="2" customFormat="1" ht="11.25">
      <c r="A180" s="35"/>
      <c r="B180" s="36"/>
      <c r="C180" s="37"/>
      <c r="D180" s="200" t="s">
        <v>154</v>
      </c>
      <c r="E180" s="37"/>
      <c r="F180" s="201" t="s">
        <v>469</v>
      </c>
      <c r="G180" s="37"/>
      <c r="H180" s="37"/>
      <c r="I180" s="202"/>
      <c r="J180" s="37"/>
      <c r="K180" s="37"/>
      <c r="L180" s="40"/>
      <c r="M180" s="203"/>
      <c r="N180" s="204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154</v>
      </c>
      <c r="AU180" s="18" t="s">
        <v>83</v>
      </c>
    </row>
    <row r="181" spans="1:65" s="2" customFormat="1" ht="11.25">
      <c r="A181" s="35"/>
      <c r="B181" s="36"/>
      <c r="C181" s="37"/>
      <c r="D181" s="205" t="s">
        <v>155</v>
      </c>
      <c r="E181" s="37"/>
      <c r="F181" s="206" t="s">
        <v>470</v>
      </c>
      <c r="G181" s="37"/>
      <c r="H181" s="37"/>
      <c r="I181" s="202"/>
      <c r="J181" s="37"/>
      <c r="K181" s="37"/>
      <c r="L181" s="40"/>
      <c r="M181" s="203"/>
      <c r="N181" s="204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155</v>
      </c>
      <c r="AU181" s="18" t="s">
        <v>83</v>
      </c>
    </row>
    <row r="182" spans="1:65" s="13" customFormat="1" ht="11.25">
      <c r="B182" s="207"/>
      <c r="C182" s="208"/>
      <c r="D182" s="200" t="s">
        <v>157</v>
      </c>
      <c r="E182" s="209" t="s">
        <v>1</v>
      </c>
      <c r="F182" s="210" t="s">
        <v>2343</v>
      </c>
      <c r="G182" s="208"/>
      <c r="H182" s="209" t="s">
        <v>1</v>
      </c>
      <c r="I182" s="211"/>
      <c r="J182" s="208"/>
      <c r="K182" s="208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157</v>
      </c>
      <c r="AU182" s="216" t="s">
        <v>83</v>
      </c>
      <c r="AV182" s="13" t="s">
        <v>81</v>
      </c>
      <c r="AW182" s="13" t="s">
        <v>30</v>
      </c>
      <c r="AX182" s="13" t="s">
        <v>73</v>
      </c>
      <c r="AY182" s="216" t="s">
        <v>146</v>
      </c>
    </row>
    <row r="183" spans="1:65" s="14" customFormat="1" ht="11.25">
      <c r="B183" s="217"/>
      <c r="C183" s="218"/>
      <c r="D183" s="200" t="s">
        <v>157</v>
      </c>
      <c r="E183" s="219" t="s">
        <v>1</v>
      </c>
      <c r="F183" s="220" t="s">
        <v>2344</v>
      </c>
      <c r="G183" s="218"/>
      <c r="H183" s="221">
        <v>149.4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157</v>
      </c>
      <c r="AU183" s="227" t="s">
        <v>83</v>
      </c>
      <c r="AV183" s="14" t="s">
        <v>83</v>
      </c>
      <c r="AW183" s="14" t="s">
        <v>30</v>
      </c>
      <c r="AX183" s="14" t="s">
        <v>73</v>
      </c>
      <c r="AY183" s="227" t="s">
        <v>146</v>
      </c>
    </row>
    <row r="184" spans="1:65" s="13" customFormat="1" ht="11.25">
      <c r="B184" s="207"/>
      <c r="C184" s="208"/>
      <c r="D184" s="200" t="s">
        <v>157</v>
      </c>
      <c r="E184" s="209" t="s">
        <v>1</v>
      </c>
      <c r="F184" s="210" t="s">
        <v>2345</v>
      </c>
      <c r="G184" s="208"/>
      <c r="H184" s="209" t="s">
        <v>1</v>
      </c>
      <c r="I184" s="211"/>
      <c r="J184" s="208"/>
      <c r="K184" s="208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157</v>
      </c>
      <c r="AU184" s="216" t="s">
        <v>83</v>
      </c>
      <c r="AV184" s="13" t="s">
        <v>81</v>
      </c>
      <c r="AW184" s="13" t="s">
        <v>30</v>
      </c>
      <c r="AX184" s="13" t="s">
        <v>73</v>
      </c>
      <c r="AY184" s="216" t="s">
        <v>146</v>
      </c>
    </row>
    <row r="185" spans="1:65" s="14" customFormat="1" ht="11.25">
      <c r="B185" s="217"/>
      <c r="C185" s="218"/>
      <c r="D185" s="200" t="s">
        <v>157</v>
      </c>
      <c r="E185" s="219" t="s">
        <v>1</v>
      </c>
      <c r="F185" s="220" t="s">
        <v>167</v>
      </c>
      <c r="G185" s="218"/>
      <c r="H185" s="221">
        <v>3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157</v>
      </c>
      <c r="AU185" s="227" t="s">
        <v>83</v>
      </c>
      <c r="AV185" s="14" t="s">
        <v>83</v>
      </c>
      <c r="AW185" s="14" t="s">
        <v>30</v>
      </c>
      <c r="AX185" s="14" t="s">
        <v>73</v>
      </c>
      <c r="AY185" s="227" t="s">
        <v>146</v>
      </c>
    </row>
    <row r="186" spans="1:65" s="15" customFormat="1" ht="11.25">
      <c r="B186" s="228"/>
      <c r="C186" s="229"/>
      <c r="D186" s="200" t="s">
        <v>157</v>
      </c>
      <c r="E186" s="230" t="s">
        <v>1</v>
      </c>
      <c r="F186" s="231" t="s">
        <v>160</v>
      </c>
      <c r="G186" s="229"/>
      <c r="H186" s="232">
        <v>152.4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157</v>
      </c>
      <c r="AU186" s="238" t="s">
        <v>83</v>
      </c>
      <c r="AV186" s="15" t="s">
        <v>153</v>
      </c>
      <c r="AW186" s="15" t="s">
        <v>30</v>
      </c>
      <c r="AX186" s="15" t="s">
        <v>81</v>
      </c>
      <c r="AY186" s="238" t="s">
        <v>146</v>
      </c>
    </row>
    <row r="187" spans="1:65" s="2" customFormat="1" ht="24.2" customHeight="1">
      <c r="A187" s="35"/>
      <c r="B187" s="36"/>
      <c r="C187" s="239" t="s">
        <v>193</v>
      </c>
      <c r="D187" s="239" t="s">
        <v>161</v>
      </c>
      <c r="E187" s="240" t="s">
        <v>473</v>
      </c>
      <c r="F187" s="241" t="s">
        <v>2346</v>
      </c>
      <c r="G187" s="242" t="s">
        <v>170</v>
      </c>
      <c r="H187" s="243">
        <v>3</v>
      </c>
      <c r="I187" s="244"/>
      <c r="J187" s="245">
        <f>ROUND(I187*H187,2)</f>
        <v>0</v>
      </c>
      <c r="K187" s="241" t="s">
        <v>312</v>
      </c>
      <c r="L187" s="246"/>
      <c r="M187" s="247" t="s">
        <v>1</v>
      </c>
      <c r="N187" s="248" t="s">
        <v>38</v>
      </c>
      <c r="O187" s="72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8" t="s">
        <v>281</v>
      </c>
      <c r="AT187" s="198" t="s">
        <v>161</v>
      </c>
      <c r="AU187" s="198" t="s">
        <v>83</v>
      </c>
      <c r="AY187" s="18" t="s">
        <v>146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8" t="s">
        <v>81</v>
      </c>
      <c r="BK187" s="199">
        <f>ROUND(I187*H187,2)</f>
        <v>0</v>
      </c>
      <c r="BL187" s="18" t="s">
        <v>199</v>
      </c>
      <c r="BM187" s="198" t="s">
        <v>273</v>
      </c>
    </row>
    <row r="188" spans="1:65" s="2" customFormat="1" ht="19.5">
      <c r="A188" s="35"/>
      <c r="B188" s="36"/>
      <c r="C188" s="37"/>
      <c r="D188" s="200" t="s">
        <v>154</v>
      </c>
      <c r="E188" s="37"/>
      <c r="F188" s="201" t="s">
        <v>2346</v>
      </c>
      <c r="G188" s="37"/>
      <c r="H188" s="37"/>
      <c r="I188" s="202"/>
      <c r="J188" s="37"/>
      <c r="K188" s="37"/>
      <c r="L188" s="40"/>
      <c r="M188" s="203"/>
      <c r="N188" s="204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154</v>
      </c>
      <c r="AU188" s="18" t="s">
        <v>83</v>
      </c>
    </row>
    <row r="189" spans="1:65" s="2" customFormat="1" ht="24.2" customHeight="1">
      <c r="A189" s="35"/>
      <c r="B189" s="36"/>
      <c r="C189" s="187" t="s">
        <v>8</v>
      </c>
      <c r="D189" s="187" t="s">
        <v>148</v>
      </c>
      <c r="E189" s="188" t="s">
        <v>2347</v>
      </c>
      <c r="F189" s="189" t="s">
        <v>2348</v>
      </c>
      <c r="G189" s="190" t="s">
        <v>170</v>
      </c>
      <c r="H189" s="191">
        <v>20</v>
      </c>
      <c r="I189" s="192"/>
      <c r="J189" s="193">
        <f>ROUND(I189*H189,2)</f>
        <v>0</v>
      </c>
      <c r="K189" s="189" t="s">
        <v>152</v>
      </c>
      <c r="L189" s="40"/>
      <c r="M189" s="194" t="s">
        <v>1</v>
      </c>
      <c r="N189" s="195" t="s">
        <v>38</v>
      </c>
      <c r="O189" s="72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8" t="s">
        <v>199</v>
      </c>
      <c r="AT189" s="198" t="s">
        <v>148</v>
      </c>
      <c r="AU189" s="198" t="s">
        <v>83</v>
      </c>
      <c r="AY189" s="18" t="s">
        <v>146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8" t="s">
        <v>81</v>
      </c>
      <c r="BK189" s="199">
        <f>ROUND(I189*H189,2)</f>
        <v>0</v>
      </c>
      <c r="BL189" s="18" t="s">
        <v>199</v>
      </c>
      <c r="BM189" s="198" t="s">
        <v>277</v>
      </c>
    </row>
    <row r="190" spans="1:65" s="2" customFormat="1" ht="11.25">
      <c r="A190" s="35"/>
      <c r="B190" s="36"/>
      <c r="C190" s="37"/>
      <c r="D190" s="200" t="s">
        <v>154</v>
      </c>
      <c r="E190" s="37"/>
      <c r="F190" s="201" t="s">
        <v>2348</v>
      </c>
      <c r="G190" s="37"/>
      <c r="H190" s="37"/>
      <c r="I190" s="202"/>
      <c r="J190" s="37"/>
      <c r="K190" s="37"/>
      <c r="L190" s="40"/>
      <c r="M190" s="203"/>
      <c r="N190" s="204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154</v>
      </c>
      <c r="AU190" s="18" t="s">
        <v>83</v>
      </c>
    </row>
    <row r="191" spans="1:65" s="2" customFormat="1" ht="11.25">
      <c r="A191" s="35"/>
      <c r="B191" s="36"/>
      <c r="C191" s="37"/>
      <c r="D191" s="205" t="s">
        <v>155</v>
      </c>
      <c r="E191" s="37"/>
      <c r="F191" s="206" t="s">
        <v>2349</v>
      </c>
      <c r="G191" s="37"/>
      <c r="H191" s="37"/>
      <c r="I191" s="202"/>
      <c r="J191" s="37"/>
      <c r="K191" s="37"/>
      <c r="L191" s="40"/>
      <c r="M191" s="203"/>
      <c r="N191" s="204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155</v>
      </c>
      <c r="AU191" s="18" t="s">
        <v>83</v>
      </c>
    </row>
    <row r="192" spans="1:65" s="13" customFormat="1" ht="11.25">
      <c r="B192" s="207"/>
      <c r="C192" s="208"/>
      <c r="D192" s="200" t="s">
        <v>157</v>
      </c>
      <c r="E192" s="209" t="s">
        <v>1</v>
      </c>
      <c r="F192" s="210" t="s">
        <v>2350</v>
      </c>
      <c r="G192" s="208"/>
      <c r="H192" s="209" t="s">
        <v>1</v>
      </c>
      <c r="I192" s="211"/>
      <c r="J192" s="208"/>
      <c r="K192" s="208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157</v>
      </c>
      <c r="AU192" s="216" t="s">
        <v>83</v>
      </c>
      <c r="AV192" s="13" t="s">
        <v>81</v>
      </c>
      <c r="AW192" s="13" t="s">
        <v>30</v>
      </c>
      <c r="AX192" s="13" t="s">
        <v>73</v>
      </c>
      <c r="AY192" s="216" t="s">
        <v>146</v>
      </c>
    </row>
    <row r="193" spans="1:65" s="14" customFormat="1" ht="11.25">
      <c r="B193" s="217"/>
      <c r="C193" s="218"/>
      <c r="D193" s="200" t="s">
        <v>157</v>
      </c>
      <c r="E193" s="219" t="s">
        <v>1</v>
      </c>
      <c r="F193" s="220" t="s">
        <v>218</v>
      </c>
      <c r="G193" s="218"/>
      <c r="H193" s="221">
        <v>20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157</v>
      </c>
      <c r="AU193" s="227" t="s">
        <v>83</v>
      </c>
      <c r="AV193" s="14" t="s">
        <v>83</v>
      </c>
      <c r="AW193" s="14" t="s">
        <v>30</v>
      </c>
      <c r="AX193" s="14" t="s">
        <v>73</v>
      </c>
      <c r="AY193" s="227" t="s">
        <v>146</v>
      </c>
    </row>
    <row r="194" spans="1:65" s="15" customFormat="1" ht="11.25">
      <c r="B194" s="228"/>
      <c r="C194" s="229"/>
      <c r="D194" s="200" t="s">
        <v>157</v>
      </c>
      <c r="E194" s="230" t="s">
        <v>1</v>
      </c>
      <c r="F194" s="231" t="s">
        <v>160</v>
      </c>
      <c r="G194" s="229"/>
      <c r="H194" s="232">
        <v>20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AT194" s="238" t="s">
        <v>157</v>
      </c>
      <c r="AU194" s="238" t="s">
        <v>83</v>
      </c>
      <c r="AV194" s="15" t="s">
        <v>153</v>
      </c>
      <c r="AW194" s="15" t="s">
        <v>30</v>
      </c>
      <c r="AX194" s="15" t="s">
        <v>81</v>
      </c>
      <c r="AY194" s="238" t="s">
        <v>146</v>
      </c>
    </row>
    <row r="195" spans="1:65" s="2" customFormat="1" ht="24.2" customHeight="1">
      <c r="A195" s="35"/>
      <c r="B195" s="36"/>
      <c r="C195" s="239" t="s">
        <v>199</v>
      </c>
      <c r="D195" s="239" t="s">
        <v>161</v>
      </c>
      <c r="E195" s="240" t="s">
        <v>1972</v>
      </c>
      <c r="F195" s="241" t="s">
        <v>2351</v>
      </c>
      <c r="G195" s="242" t="s">
        <v>170</v>
      </c>
      <c r="H195" s="243">
        <v>22</v>
      </c>
      <c r="I195" s="244"/>
      <c r="J195" s="245">
        <f>ROUND(I195*H195,2)</f>
        <v>0</v>
      </c>
      <c r="K195" s="241" t="s">
        <v>312</v>
      </c>
      <c r="L195" s="246"/>
      <c r="M195" s="247" t="s">
        <v>1</v>
      </c>
      <c r="N195" s="248" t="s">
        <v>38</v>
      </c>
      <c r="O195" s="72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8" t="s">
        <v>281</v>
      </c>
      <c r="AT195" s="198" t="s">
        <v>161</v>
      </c>
      <c r="AU195" s="198" t="s">
        <v>83</v>
      </c>
      <c r="AY195" s="18" t="s">
        <v>146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8" t="s">
        <v>81</v>
      </c>
      <c r="BK195" s="199">
        <f>ROUND(I195*H195,2)</f>
        <v>0</v>
      </c>
      <c r="BL195" s="18" t="s">
        <v>199</v>
      </c>
      <c r="BM195" s="198" t="s">
        <v>281</v>
      </c>
    </row>
    <row r="196" spans="1:65" s="2" customFormat="1" ht="19.5">
      <c r="A196" s="35"/>
      <c r="B196" s="36"/>
      <c r="C196" s="37"/>
      <c r="D196" s="200" t="s">
        <v>154</v>
      </c>
      <c r="E196" s="37"/>
      <c r="F196" s="201" t="s">
        <v>2351</v>
      </c>
      <c r="G196" s="37"/>
      <c r="H196" s="37"/>
      <c r="I196" s="202"/>
      <c r="J196" s="37"/>
      <c r="K196" s="37"/>
      <c r="L196" s="40"/>
      <c r="M196" s="203"/>
      <c r="N196" s="204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154</v>
      </c>
      <c r="AU196" s="18" t="s">
        <v>83</v>
      </c>
    </row>
    <row r="197" spans="1:65" s="2" customFormat="1" ht="24.2" customHeight="1">
      <c r="A197" s="35"/>
      <c r="B197" s="36"/>
      <c r="C197" s="187" t="s">
        <v>283</v>
      </c>
      <c r="D197" s="187" t="s">
        <v>148</v>
      </c>
      <c r="E197" s="188" t="s">
        <v>2352</v>
      </c>
      <c r="F197" s="189" t="s">
        <v>2353</v>
      </c>
      <c r="G197" s="190" t="s">
        <v>320</v>
      </c>
      <c r="H197" s="191">
        <v>47</v>
      </c>
      <c r="I197" s="192"/>
      <c r="J197" s="193">
        <f>ROUND(I197*H197,2)</f>
        <v>0</v>
      </c>
      <c r="K197" s="189" t="s">
        <v>152</v>
      </c>
      <c r="L197" s="40"/>
      <c r="M197" s="194" t="s">
        <v>1</v>
      </c>
      <c r="N197" s="195" t="s">
        <v>38</v>
      </c>
      <c r="O197" s="72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8" t="s">
        <v>199</v>
      </c>
      <c r="AT197" s="198" t="s">
        <v>148</v>
      </c>
      <c r="AU197" s="198" t="s">
        <v>83</v>
      </c>
      <c r="AY197" s="18" t="s">
        <v>146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8" t="s">
        <v>81</v>
      </c>
      <c r="BK197" s="199">
        <f>ROUND(I197*H197,2)</f>
        <v>0</v>
      </c>
      <c r="BL197" s="18" t="s">
        <v>199</v>
      </c>
      <c r="BM197" s="198" t="s">
        <v>286</v>
      </c>
    </row>
    <row r="198" spans="1:65" s="2" customFormat="1" ht="19.5">
      <c r="A198" s="35"/>
      <c r="B198" s="36"/>
      <c r="C198" s="37"/>
      <c r="D198" s="200" t="s">
        <v>154</v>
      </c>
      <c r="E198" s="37"/>
      <c r="F198" s="201" t="s">
        <v>2353</v>
      </c>
      <c r="G198" s="37"/>
      <c r="H198" s="37"/>
      <c r="I198" s="202"/>
      <c r="J198" s="37"/>
      <c r="K198" s="37"/>
      <c r="L198" s="40"/>
      <c r="M198" s="203"/>
      <c r="N198" s="204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154</v>
      </c>
      <c r="AU198" s="18" t="s">
        <v>83</v>
      </c>
    </row>
    <row r="199" spans="1:65" s="2" customFormat="1" ht="11.25">
      <c r="A199" s="35"/>
      <c r="B199" s="36"/>
      <c r="C199" s="37"/>
      <c r="D199" s="205" t="s">
        <v>155</v>
      </c>
      <c r="E199" s="37"/>
      <c r="F199" s="206" t="s">
        <v>2354</v>
      </c>
      <c r="G199" s="37"/>
      <c r="H199" s="37"/>
      <c r="I199" s="202"/>
      <c r="J199" s="37"/>
      <c r="K199" s="37"/>
      <c r="L199" s="40"/>
      <c r="M199" s="203"/>
      <c r="N199" s="204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155</v>
      </c>
      <c r="AU199" s="18" t="s">
        <v>83</v>
      </c>
    </row>
    <row r="200" spans="1:65" s="2" customFormat="1" ht="16.5" customHeight="1">
      <c r="A200" s="35"/>
      <c r="B200" s="36"/>
      <c r="C200" s="187" t="s">
        <v>205</v>
      </c>
      <c r="D200" s="187" t="s">
        <v>148</v>
      </c>
      <c r="E200" s="188" t="s">
        <v>2355</v>
      </c>
      <c r="F200" s="189" t="s">
        <v>2356</v>
      </c>
      <c r="G200" s="190" t="s">
        <v>320</v>
      </c>
      <c r="H200" s="191">
        <v>38</v>
      </c>
      <c r="I200" s="192"/>
      <c r="J200" s="193">
        <f>ROUND(I200*H200,2)</f>
        <v>0</v>
      </c>
      <c r="K200" s="189" t="s">
        <v>152</v>
      </c>
      <c r="L200" s="40"/>
      <c r="M200" s="194" t="s">
        <v>1</v>
      </c>
      <c r="N200" s="195" t="s">
        <v>38</v>
      </c>
      <c r="O200" s="72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8" t="s">
        <v>199</v>
      </c>
      <c r="AT200" s="198" t="s">
        <v>148</v>
      </c>
      <c r="AU200" s="198" t="s">
        <v>83</v>
      </c>
      <c r="AY200" s="18" t="s">
        <v>146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8" t="s">
        <v>81</v>
      </c>
      <c r="BK200" s="199">
        <f>ROUND(I200*H200,2)</f>
        <v>0</v>
      </c>
      <c r="BL200" s="18" t="s">
        <v>199</v>
      </c>
      <c r="BM200" s="198" t="s">
        <v>291</v>
      </c>
    </row>
    <row r="201" spans="1:65" s="2" customFormat="1" ht="11.25">
      <c r="A201" s="35"/>
      <c r="B201" s="36"/>
      <c r="C201" s="37"/>
      <c r="D201" s="200" t="s">
        <v>154</v>
      </c>
      <c r="E201" s="37"/>
      <c r="F201" s="201" t="s">
        <v>2356</v>
      </c>
      <c r="G201" s="37"/>
      <c r="H201" s="37"/>
      <c r="I201" s="202"/>
      <c r="J201" s="37"/>
      <c r="K201" s="37"/>
      <c r="L201" s="40"/>
      <c r="M201" s="203"/>
      <c r="N201" s="204"/>
      <c r="O201" s="72"/>
      <c r="P201" s="72"/>
      <c r="Q201" s="72"/>
      <c r="R201" s="72"/>
      <c r="S201" s="72"/>
      <c r="T201" s="73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154</v>
      </c>
      <c r="AU201" s="18" t="s">
        <v>83</v>
      </c>
    </row>
    <row r="202" spans="1:65" s="2" customFormat="1" ht="11.25">
      <c r="A202" s="35"/>
      <c r="B202" s="36"/>
      <c r="C202" s="37"/>
      <c r="D202" s="205" t="s">
        <v>155</v>
      </c>
      <c r="E202" s="37"/>
      <c r="F202" s="206" t="s">
        <v>2357</v>
      </c>
      <c r="G202" s="37"/>
      <c r="H202" s="37"/>
      <c r="I202" s="202"/>
      <c r="J202" s="37"/>
      <c r="K202" s="37"/>
      <c r="L202" s="40"/>
      <c r="M202" s="203"/>
      <c r="N202" s="204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155</v>
      </c>
      <c r="AU202" s="18" t="s">
        <v>83</v>
      </c>
    </row>
    <row r="203" spans="1:65" s="2" customFormat="1" ht="24.2" customHeight="1">
      <c r="A203" s="35"/>
      <c r="B203" s="36"/>
      <c r="C203" s="187" t="s">
        <v>293</v>
      </c>
      <c r="D203" s="187" t="s">
        <v>148</v>
      </c>
      <c r="E203" s="188" t="s">
        <v>2358</v>
      </c>
      <c r="F203" s="189" t="s">
        <v>2359</v>
      </c>
      <c r="G203" s="190" t="s">
        <v>320</v>
      </c>
      <c r="H203" s="191">
        <v>38</v>
      </c>
      <c r="I203" s="192"/>
      <c r="J203" s="193">
        <f>ROUND(I203*H203,2)</f>
        <v>0</v>
      </c>
      <c r="K203" s="189" t="s">
        <v>152</v>
      </c>
      <c r="L203" s="40"/>
      <c r="M203" s="194" t="s">
        <v>1</v>
      </c>
      <c r="N203" s="195" t="s">
        <v>38</v>
      </c>
      <c r="O203" s="72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8" t="s">
        <v>199</v>
      </c>
      <c r="AT203" s="198" t="s">
        <v>148</v>
      </c>
      <c r="AU203" s="198" t="s">
        <v>83</v>
      </c>
      <c r="AY203" s="18" t="s">
        <v>146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8" t="s">
        <v>81</v>
      </c>
      <c r="BK203" s="199">
        <f>ROUND(I203*H203,2)</f>
        <v>0</v>
      </c>
      <c r="BL203" s="18" t="s">
        <v>199</v>
      </c>
      <c r="BM203" s="198" t="s">
        <v>296</v>
      </c>
    </row>
    <row r="204" spans="1:65" s="2" customFormat="1" ht="11.25">
      <c r="A204" s="35"/>
      <c r="B204" s="36"/>
      <c r="C204" s="37"/>
      <c r="D204" s="200" t="s">
        <v>154</v>
      </c>
      <c r="E204" s="37"/>
      <c r="F204" s="201" t="s">
        <v>2359</v>
      </c>
      <c r="G204" s="37"/>
      <c r="H204" s="37"/>
      <c r="I204" s="202"/>
      <c r="J204" s="37"/>
      <c r="K204" s="37"/>
      <c r="L204" s="40"/>
      <c r="M204" s="203"/>
      <c r="N204" s="204"/>
      <c r="O204" s="72"/>
      <c r="P204" s="72"/>
      <c r="Q204" s="72"/>
      <c r="R204" s="72"/>
      <c r="S204" s="72"/>
      <c r="T204" s="7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154</v>
      </c>
      <c r="AU204" s="18" t="s">
        <v>83</v>
      </c>
    </row>
    <row r="205" spans="1:65" s="2" customFormat="1" ht="11.25">
      <c r="A205" s="35"/>
      <c r="B205" s="36"/>
      <c r="C205" s="37"/>
      <c r="D205" s="205" t="s">
        <v>155</v>
      </c>
      <c r="E205" s="37"/>
      <c r="F205" s="206" t="s">
        <v>2360</v>
      </c>
      <c r="G205" s="37"/>
      <c r="H205" s="37"/>
      <c r="I205" s="202"/>
      <c r="J205" s="37"/>
      <c r="K205" s="37"/>
      <c r="L205" s="40"/>
      <c r="M205" s="203"/>
      <c r="N205" s="204"/>
      <c r="O205" s="72"/>
      <c r="P205" s="72"/>
      <c r="Q205" s="72"/>
      <c r="R205" s="72"/>
      <c r="S205" s="72"/>
      <c r="T205" s="73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155</v>
      </c>
      <c r="AU205" s="18" t="s">
        <v>83</v>
      </c>
    </row>
    <row r="206" spans="1:65" s="2" customFormat="1" ht="24.2" customHeight="1">
      <c r="A206" s="35"/>
      <c r="B206" s="36"/>
      <c r="C206" s="187" t="s">
        <v>218</v>
      </c>
      <c r="D206" s="187" t="s">
        <v>148</v>
      </c>
      <c r="E206" s="188" t="s">
        <v>2361</v>
      </c>
      <c r="F206" s="189" t="s">
        <v>2362</v>
      </c>
      <c r="G206" s="190" t="s">
        <v>320</v>
      </c>
      <c r="H206" s="191">
        <v>47</v>
      </c>
      <c r="I206" s="192"/>
      <c r="J206" s="193">
        <f>ROUND(I206*H206,2)</f>
        <v>0</v>
      </c>
      <c r="K206" s="189" t="s">
        <v>152</v>
      </c>
      <c r="L206" s="40"/>
      <c r="M206" s="194" t="s">
        <v>1</v>
      </c>
      <c r="N206" s="195" t="s">
        <v>38</v>
      </c>
      <c r="O206" s="72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8" t="s">
        <v>199</v>
      </c>
      <c r="AT206" s="198" t="s">
        <v>148</v>
      </c>
      <c r="AU206" s="198" t="s">
        <v>83</v>
      </c>
      <c r="AY206" s="18" t="s">
        <v>146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8" t="s">
        <v>81</v>
      </c>
      <c r="BK206" s="199">
        <f>ROUND(I206*H206,2)</f>
        <v>0</v>
      </c>
      <c r="BL206" s="18" t="s">
        <v>199</v>
      </c>
      <c r="BM206" s="198" t="s">
        <v>304</v>
      </c>
    </row>
    <row r="207" spans="1:65" s="2" customFormat="1" ht="11.25">
      <c r="A207" s="35"/>
      <c r="B207" s="36"/>
      <c r="C207" s="37"/>
      <c r="D207" s="200" t="s">
        <v>154</v>
      </c>
      <c r="E207" s="37"/>
      <c r="F207" s="201" t="s">
        <v>2362</v>
      </c>
      <c r="G207" s="37"/>
      <c r="H207" s="37"/>
      <c r="I207" s="202"/>
      <c r="J207" s="37"/>
      <c r="K207" s="37"/>
      <c r="L207" s="40"/>
      <c r="M207" s="203"/>
      <c r="N207" s="204"/>
      <c r="O207" s="72"/>
      <c r="P207" s="72"/>
      <c r="Q207" s="72"/>
      <c r="R207" s="72"/>
      <c r="S207" s="72"/>
      <c r="T207" s="73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154</v>
      </c>
      <c r="AU207" s="18" t="s">
        <v>83</v>
      </c>
    </row>
    <row r="208" spans="1:65" s="2" customFormat="1" ht="11.25">
      <c r="A208" s="35"/>
      <c r="B208" s="36"/>
      <c r="C208" s="37"/>
      <c r="D208" s="205" t="s">
        <v>155</v>
      </c>
      <c r="E208" s="37"/>
      <c r="F208" s="206" t="s">
        <v>2363</v>
      </c>
      <c r="G208" s="37"/>
      <c r="H208" s="37"/>
      <c r="I208" s="202"/>
      <c r="J208" s="37"/>
      <c r="K208" s="37"/>
      <c r="L208" s="40"/>
      <c r="M208" s="203"/>
      <c r="N208" s="204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155</v>
      </c>
      <c r="AU208" s="18" t="s">
        <v>83</v>
      </c>
    </row>
    <row r="209" spans="1:65" s="2" customFormat="1" ht="24.2" customHeight="1">
      <c r="A209" s="35"/>
      <c r="B209" s="36"/>
      <c r="C209" s="187" t="s">
        <v>7</v>
      </c>
      <c r="D209" s="187" t="s">
        <v>148</v>
      </c>
      <c r="E209" s="188" t="s">
        <v>2364</v>
      </c>
      <c r="F209" s="189" t="s">
        <v>2365</v>
      </c>
      <c r="G209" s="190" t="s">
        <v>327</v>
      </c>
      <c r="H209" s="191">
        <v>2</v>
      </c>
      <c r="I209" s="192"/>
      <c r="J209" s="193">
        <f>ROUND(I209*H209,2)</f>
        <v>0</v>
      </c>
      <c r="K209" s="189" t="s">
        <v>152</v>
      </c>
      <c r="L209" s="40"/>
      <c r="M209" s="194" t="s">
        <v>1</v>
      </c>
      <c r="N209" s="195" t="s">
        <v>38</v>
      </c>
      <c r="O209" s="72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8" t="s">
        <v>199</v>
      </c>
      <c r="AT209" s="198" t="s">
        <v>148</v>
      </c>
      <c r="AU209" s="198" t="s">
        <v>83</v>
      </c>
      <c r="AY209" s="18" t="s">
        <v>146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8" t="s">
        <v>81</v>
      </c>
      <c r="BK209" s="199">
        <f>ROUND(I209*H209,2)</f>
        <v>0</v>
      </c>
      <c r="BL209" s="18" t="s">
        <v>199</v>
      </c>
      <c r="BM209" s="198" t="s">
        <v>313</v>
      </c>
    </row>
    <row r="210" spans="1:65" s="2" customFormat="1" ht="11.25">
      <c r="A210" s="35"/>
      <c r="B210" s="36"/>
      <c r="C210" s="37"/>
      <c r="D210" s="200" t="s">
        <v>154</v>
      </c>
      <c r="E210" s="37"/>
      <c r="F210" s="201" t="s">
        <v>2365</v>
      </c>
      <c r="G210" s="37"/>
      <c r="H210" s="37"/>
      <c r="I210" s="202"/>
      <c r="J210" s="37"/>
      <c r="K210" s="37"/>
      <c r="L210" s="40"/>
      <c r="M210" s="203"/>
      <c r="N210" s="204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154</v>
      </c>
      <c r="AU210" s="18" t="s">
        <v>83</v>
      </c>
    </row>
    <row r="211" spans="1:65" s="2" customFormat="1" ht="11.25">
      <c r="A211" s="35"/>
      <c r="B211" s="36"/>
      <c r="C211" s="37"/>
      <c r="D211" s="205" t="s">
        <v>155</v>
      </c>
      <c r="E211" s="37"/>
      <c r="F211" s="206" t="s">
        <v>2366</v>
      </c>
      <c r="G211" s="37"/>
      <c r="H211" s="37"/>
      <c r="I211" s="202"/>
      <c r="J211" s="37"/>
      <c r="K211" s="37"/>
      <c r="L211" s="40"/>
      <c r="M211" s="203"/>
      <c r="N211" s="204"/>
      <c r="O211" s="72"/>
      <c r="P211" s="72"/>
      <c r="Q211" s="72"/>
      <c r="R211" s="72"/>
      <c r="S211" s="72"/>
      <c r="T211" s="73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155</v>
      </c>
      <c r="AU211" s="18" t="s">
        <v>83</v>
      </c>
    </row>
    <row r="212" spans="1:65" s="2" customFormat="1" ht="24.2" customHeight="1">
      <c r="A212" s="35"/>
      <c r="B212" s="36"/>
      <c r="C212" s="187" t="s">
        <v>225</v>
      </c>
      <c r="D212" s="187" t="s">
        <v>148</v>
      </c>
      <c r="E212" s="188" t="s">
        <v>2367</v>
      </c>
      <c r="F212" s="189" t="s">
        <v>2368</v>
      </c>
      <c r="G212" s="190" t="s">
        <v>320</v>
      </c>
      <c r="H212" s="191">
        <v>47</v>
      </c>
      <c r="I212" s="192"/>
      <c r="J212" s="193">
        <f>ROUND(I212*H212,2)</f>
        <v>0</v>
      </c>
      <c r="K212" s="189" t="s">
        <v>152</v>
      </c>
      <c r="L212" s="40"/>
      <c r="M212" s="194" t="s">
        <v>1</v>
      </c>
      <c r="N212" s="195" t="s">
        <v>38</v>
      </c>
      <c r="O212" s="72"/>
      <c r="P212" s="196">
        <f>O212*H212</f>
        <v>0</v>
      </c>
      <c r="Q212" s="196">
        <v>0</v>
      </c>
      <c r="R212" s="196">
        <f>Q212*H212</f>
        <v>0</v>
      </c>
      <c r="S212" s="196">
        <v>0</v>
      </c>
      <c r="T212" s="19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8" t="s">
        <v>199</v>
      </c>
      <c r="AT212" s="198" t="s">
        <v>148</v>
      </c>
      <c r="AU212" s="198" t="s">
        <v>83</v>
      </c>
      <c r="AY212" s="18" t="s">
        <v>146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8" t="s">
        <v>81</v>
      </c>
      <c r="BK212" s="199">
        <f>ROUND(I212*H212,2)</f>
        <v>0</v>
      </c>
      <c r="BL212" s="18" t="s">
        <v>199</v>
      </c>
      <c r="BM212" s="198" t="s">
        <v>316</v>
      </c>
    </row>
    <row r="213" spans="1:65" s="2" customFormat="1" ht="11.25">
      <c r="A213" s="35"/>
      <c r="B213" s="36"/>
      <c r="C213" s="37"/>
      <c r="D213" s="200" t="s">
        <v>154</v>
      </c>
      <c r="E213" s="37"/>
      <c r="F213" s="201" t="s">
        <v>2368</v>
      </c>
      <c r="G213" s="37"/>
      <c r="H213" s="37"/>
      <c r="I213" s="202"/>
      <c r="J213" s="37"/>
      <c r="K213" s="37"/>
      <c r="L213" s="40"/>
      <c r="M213" s="203"/>
      <c r="N213" s="204"/>
      <c r="O213" s="72"/>
      <c r="P213" s="72"/>
      <c r="Q213" s="72"/>
      <c r="R213" s="72"/>
      <c r="S213" s="72"/>
      <c r="T213" s="73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154</v>
      </c>
      <c r="AU213" s="18" t="s">
        <v>83</v>
      </c>
    </row>
    <row r="214" spans="1:65" s="2" customFormat="1" ht="11.25">
      <c r="A214" s="35"/>
      <c r="B214" s="36"/>
      <c r="C214" s="37"/>
      <c r="D214" s="205" t="s">
        <v>155</v>
      </c>
      <c r="E214" s="37"/>
      <c r="F214" s="206" t="s">
        <v>2369</v>
      </c>
      <c r="G214" s="37"/>
      <c r="H214" s="37"/>
      <c r="I214" s="202"/>
      <c r="J214" s="37"/>
      <c r="K214" s="37"/>
      <c r="L214" s="40"/>
      <c r="M214" s="203"/>
      <c r="N214" s="204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155</v>
      </c>
      <c r="AU214" s="18" t="s">
        <v>83</v>
      </c>
    </row>
    <row r="215" spans="1:65" s="2" customFormat="1" ht="24.2" customHeight="1">
      <c r="A215" s="35"/>
      <c r="B215" s="36"/>
      <c r="C215" s="187" t="s">
        <v>317</v>
      </c>
      <c r="D215" s="187" t="s">
        <v>148</v>
      </c>
      <c r="E215" s="188" t="s">
        <v>2370</v>
      </c>
      <c r="F215" s="189" t="s">
        <v>2371</v>
      </c>
      <c r="G215" s="190" t="s">
        <v>327</v>
      </c>
      <c r="H215" s="191">
        <v>4</v>
      </c>
      <c r="I215" s="192"/>
      <c r="J215" s="193">
        <f>ROUND(I215*H215,2)</f>
        <v>0</v>
      </c>
      <c r="K215" s="189" t="s">
        <v>152</v>
      </c>
      <c r="L215" s="40"/>
      <c r="M215" s="194" t="s">
        <v>1</v>
      </c>
      <c r="N215" s="195" t="s">
        <v>38</v>
      </c>
      <c r="O215" s="72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8" t="s">
        <v>199</v>
      </c>
      <c r="AT215" s="198" t="s">
        <v>148</v>
      </c>
      <c r="AU215" s="198" t="s">
        <v>83</v>
      </c>
      <c r="AY215" s="18" t="s">
        <v>146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8" t="s">
        <v>81</v>
      </c>
      <c r="BK215" s="199">
        <f>ROUND(I215*H215,2)</f>
        <v>0</v>
      </c>
      <c r="BL215" s="18" t="s">
        <v>199</v>
      </c>
      <c r="BM215" s="198" t="s">
        <v>321</v>
      </c>
    </row>
    <row r="216" spans="1:65" s="2" customFormat="1" ht="19.5">
      <c r="A216" s="35"/>
      <c r="B216" s="36"/>
      <c r="C216" s="37"/>
      <c r="D216" s="200" t="s">
        <v>154</v>
      </c>
      <c r="E216" s="37"/>
      <c r="F216" s="201" t="s">
        <v>2371</v>
      </c>
      <c r="G216" s="37"/>
      <c r="H216" s="37"/>
      <c r="I216" s="202"/>
      <c r="J216" s="37"/>
      <c r="K216" s="37"/>
      <c r="L216" s="40"/>
      <c r="M216" s="203"/>
      <c r="N216" s="204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154</v>
      </c>
      <c r="AU216" s="18" t="s">
        <v>83</v>
      </c>
    </row>
    <row r="217" spans="1:65" s="2" customFormat="1" ht="11.25">
      <c r="A217" s="35"/>
      <c r="B217" s="36"/>
      <c r="C217" s="37"/>
      <c r="D217" s="205" t="s">
        <v>155</v>
      </c>
      <c r="E217" s="37"/>
      <c r="F217" s="206" t="s">
        <v>2372</v>
      </c>
      <c r="G217" s="37"/>
      <c r="H217" s="37"/>
      <c r="I217" s="202"/>
      <c r="J217" s="37"/>
      <c r="K217" s="37"/>
      <c r="L217" s="40"/>
      <c r="M217" s="203"/>
      <c r="N217" s="204"/>
      <c r="O217" s="72"/>
      <c r="P217" s="72"/>
      <c r="Q217" s="72"/>
      <c r="R217" s="72"/>
      <c r="S217" s="72"/>
      <c r="T217" s="73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155</v>
      </c>
      <c r="AU217" s="18" t="s">
        <v>83</v>
      </c>
    </row>
    <row r="218" spans="1:65" s="2" customFormat="1" ht="24.2" customHeight="1">
      <c r="A218" s="35"/>
      <c r="B218" s="36"/>
      <c r="C218" s="187" t="s">
        <v>262</v>
      </c>
      <c r="D218" s="187" t="s">
        <v>148</v>
      </c>
      <c r="E218" s="188" t="s">
        <v>2373</v>
      </c>
      <c r="F218" s="189" t="s">
        <v>2374</v>
      </c>
      <c r="G218" s="190" t="s">
        <v>327</v>
      </c>
      <c r="H218" s="191">
        <v>4</v>
      </c>
      <c r="I218" s="192"/>
      <c r="J218" s="193">
        <f>ROUND(I218*H218,2)</f>
        <v>0</v>
      </c>
      <c r="K218" s="189" t="s">
        <v>152</v>
      </c>
      <c r="L218" s="40"/>
      <c r="M218" s="194" t="s">
        <v>1</v>
      </c>
      <c r="N218" s="195" t="s">
        <v>38</v>
      </c>
      <c r="O218" s="72"/>
      <c r="P218" s="196">
        <f>O218*H218</f>
        <v>0</v>
      </c>
      <c r="Q218" s="196">
        <v>0</v>
      </c>
      <c r="R218" s="196">
        <f>Q218*H218</f>
        <v>0</v>
      </c>
      <c r="S218" s="196">
        <v>0</v>
      </c>
      <c r="T218" s="19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8" t="s">
        <v>199</v>
      </c>
      <c r="AT218" s="198" t="s">
        <v>148</v>
      </c>
      <c r="AU218" s="198" t="s">
        <v>83</v>
      </c>
      <c r="AY218" s="18" t="s">
        <v>146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8" t="s">
        <v>81</v>
      </c>
      <c r="BK218" s="199">
        <f>ROUND(I218*H218,2)</f>
        <v>0</v>
      </c>
      <c r="BL218" s="18" t="s">
        <v>199</v>
      </c>
      <c r="BM218" s="198" t="s">
        <v>328</v>
      </c>
    </row>
    <row r="219" spans="1:65" s="2" customFormat="1" ht="19.5">
      <c r="A219" s="35"/>
      <c r="B219" s="36"/>
      <c r="C219" s="37"/>
      <c r="D219" s="200" t="s">
        <v>154</v>
      </c>
      <c r="E219" s="37"/>
      <c r="F219" s="201" t="s">
        <v>2374</v>
      </c>
      <c r="G219" s="37"/>
      <c r="H219" s="37"/>
      <c r="I219" s="202"/>
      <c r="J219" s="37"/>
      <c r="K219" s="37"/>
      <c r="L219" s="40"/>
      <c r="M219" s="203"/>
      <c r="N219" s="204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154</v>
      </c>
      <c r="AU219" s="18" t="s">
        <v>83</v>
      </c>
    </row>
    <row r="220" spans="1:65" s="2" customFormat="1" ht="11.25">
      <c r="A220" s="35"/>
      <c r="B220" s="36"/>
      <c r="C220" s="37"/>
      <c r="D220" s="205" t="s">
        <v>155</v>
      </c>
      <c r="E220" s="37"/>
      <c r="F220" s="206" t="s">
        <v>2375</v>
      </c>
      <c r="G220" s="37"/>
      <c r="H220" s="37"/>
      <c r="I220" s="202"/>
      <c r="J220" s="37"/>
      <c r="K220" s="37"/>
      <c r="L220" s="40"/>
      <c r="M220" s="203"/>
      <c r="N220" s="204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155</v>
      </c>
      <c r="AU220" s="18" t="s">
        <v>83</v>
      </c>
    </row>
    <row r="221" spans="1:65" s="2" customFormat="1" ht="24.2" customHeight="1">
      <c r="A221" s="35"/>
      <c r="B221" s="36"/>
      <c r="C221" s="187" t="s">
        <v>330</v>
      </c>
      <c r="D221" s="187" t="s">
        <v>148</v>
      </c>
      <c r="E221" s="188" t="s">
        <v>1995</v>
      </c>
      <c r="F221" s="189" t="s">
        <v>1996</v>
      </c>
      <c r="G221" s="190" t="s">
        <v>320</v>
      </c>
      <c r="H221" s="191">
        <v>44</v>
      </c>
      <c r="I221" s="192"/>
      <c r="J221" s="193">
        <f>ROUND(I221*H221,2)</f>
        <v>0</v>
      </c>
      <c r="K221" s="189" t="s">
        <v>152</v>
      </c>
      <c r="L221" s="40"/>
      <c r="M221" s="194" t="s">
        <v>1</v>
      </c>
      <c r="N221" s="195" t="s">
        <v>38</v>
      </c>
      <c r="O221" s="72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8" t="s">
        <v>199</v>
      </c>
      <c r="AT221" s="198" t="s">
        <v>148</v>
      </c>
      <c r="AU221" s="198" t="s">
        <v>83</v>
      </c>
      <c r="AY221" s="18" t="s">
        <v>146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8" t="s">
        <v>81</v>
      </c>
      <c r="BK221" s="199">
        <f>ROUND(I221*H221,2)</f>
        <v>0</v>
      </c>
      <c r="BL221" s="18" t="s">
        <v>199</v>
      </c>
      <c r="BM221" s="198" t="s">
        <v>333</v>
      </c>
    </row>
    <row r="222" spans="1:65" s="2" customFormat="1" ht="19.5">
      <c r="A222" s="35"/>
      <c r="B222" s="36"/>
      <c r="C222" s="37"/>
      <c r="D222" s="200" t="s">
        <v>154</v>
      </c>
      <c r="E222" s="37"/>
      <c r="F222" s="201" t="s">
        <v>1996</v>
      </c>
      <c r="G222" s="37"/>
      <c r="H222" s="37"/>
      <c r="I222" s="202"/>
      <c r="J222" s="37"/>
      <c r="K222" s="37"/>
      <c r="L222" s="40"/>
      <c r="M222" s="203"/>
      <c r="N222" s="204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154</v>
      </c>
      <c r="AU222" s="18" t="s">
        <v>83</v>
      </c>
    </row>
    <row r="223" spans="1:65" s="2" customFormat="1" ht="11.25">
      <c r="A223" s="35"/>
      <c r="B223" s="36"/>
      <c r="C223" s="37"/>
      <c r="D223" s="205" t="s">
        <v>155</v>
      </c>
      <c r="E223" s="37"/>
      <c r="F223" s="206" t="s">
        <v>1997</v>
      </c>
      <c r="G223" s="37"/>
      <c r="H223" s="37"/>
      <c r="I223" s="202"/>
      <c r="J223" s="37"/>
      <c r="K223" s="37"/>
      <c r="L223" s="40"/>
      <c r="M223" s="203"/>
      <c r="N223" s="204"/>
      <c r="O223" s="72"/>
      <c r="P223" s="72"/>
      <c r="Q223" s="72"/>
      <c r="R223" s="72"/>
      <c r="S223" s="72"/>
      <c r="T223" s="73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155</v>
      </c>
      <c r="AU223" s="18" t="s">
        <v>83</v>
      </c>
    </row>
    <row r="224" spans="1:65" s="2" customFormat="1" ht="37.9" customHeight="1">
      <c r="A224" s="35"/>
      <c r="B224" s="36"/>
      <c r="C224" s="187" t="s">
        <v>268</v>
      </c>
      <c r="D224" s="187" t="s">
        <v>148</v>
      </c>
      <c r="E224" s="188" t="s">
        <v>2376</v>
      </c>
      <c r="F224" s="189" t="s">
        <v>2377</v>
      </c>
      <c r="G224" s="190" t="s">
        <v>479</v>
      </c>
      <c r="H224" s="191">
        <v>9</v>
      </c>
      <c r="I224" s="192"/>
      <c r="J224" s="193">
        <f>ROUND(I224*H224,2)</f>
        <v>0</v>
      </c>
      <c r="K224" s="189" t="s">
        <v>312</v>
      </c>
      <c r="L224" s="40"/>
      <c r="M224" s="194" t="s">
        <v>1</v>
      </c>
      <c r="N224" s="195" t="s">
        <v>38</v>
      </c>
      <c r="O224" s="72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8" t="s">
        <v>199</v>
      </c>
      <c r="AT224" s="198" t="s">
        <v>148</v>
      </c>
      <c r="AU224" s="198" t="s">
        <v>83</v>
      </c>
      <c r="AY224" s="18" t="s">
        <v>146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8" t="s">
        <v>81</v>
      </c>
      <c r="BK224" s="199">
        <f>ROUND(I224*H224,2)</f>
        <v>0</v>
      </c>
      <c r="BL224" s="18" t="s">
        <v>199</v>
      </c>
      <c r="BM224" s="198" t="s">
        <v>337</v>
      </c>
    </row>
    <row r="225" spans="1:65" s="2" customFormat="1" ht="29.25">
      <c r="A225" s="35"/>
      <c r="B225" s="36"/>
      <c r="C225" s="37"/>
      <c r="D225" s="200" t="s">
        <v>154</v>
      </c>
      <c r="E225" s="37"/>
      <c r="F225" s="201" t="s">
        <v>2377</v>
      </c>
      <c r="G225" s="37"/>
      <c r="H225" s="37"/>
      <c r="I225" s="202"/>
      <c r="J225" s="37"/>
      <c r="K225" s="37"/>
      <c r="L225" s="40"/>
      <c r="M225" s="203"/>
      <c r="N225" s="204"/>
      <c r="O225" s="72"/>
      <c r="P225" s="72"/>
      <c r="Q225" s="72"/>
      <c r="R225" s="72"/>
      <c r="S225" s="72"/>
      <c r="T225" s="73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154</v>
      </c>
      <c r="AU225" s="18" t="s">
        <v>83</v>
      </c>
    </row>
    <row r="226" spans="1:65" s="2" customFormat="1" ht="24.2" customHeight="1">
      <c r="A226" s="35"/>
      <c r="B226" s="36"/>
      <c r="C226" s="187" t="s">
        <v>339</v>
      </c>
      <c r="D226" s="187" t="s">
        <v>148</v>
      </c>
      <c r="E226" s="188" t="s">
        <v>1998</v>
      </c>
      <c r="F226" s="189" t="s">
        <v>2378</v>
      </c>
      <c r="G226" s="190" t="s">
        <v>860</v>
      </c>
      <c r="H226" s="253"/>
      <c r="I226" s="192"/>
      <c r="J226" s="193">
        <f>ROUND(I226*H226,2)</f>
        <v>0</v>
      </c>
      <c r="K226" s="189" t="s">
        <v>152</v>
      </c>
      <c r="L226" s="40"/>
      <c r="M226" s="194" t="s">
        <v>1</v>
      </c>
      <c r="N226" s="195" t="s">
        <v>38</v>
      </c>
      <c r="O226" s="72"/>
      <c r="P226" s="196">
        <f>O226*H226</f>
        <v>0</v>
      </c>
      <c r="Q226" s="196">
        <v>0</v>
      </c>
      <c r="R226" s="196">
        <f>Q226*H226</f>
        <v>0</v>
      </c>
      <c r="S226" s="196">
        <v>0</v>
      </c>
      <c r="T226" s="19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8" t="s">
        <v>199</v>
      </c>
      <c r="AT226" s="198" t="s">
        <v>148</v>
      </c>
      <c r="AU226" s="198" t="s">
        <v>83</v>
      </c>
      <c r="AY226" s="18" t="s">
        <v>146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18" t="s">
        <v>81</v>
      </c>
      <c r="BK226" s="199">
        <f>ROUND(I226*H226,2)</f>
        <v>0</v>
      </c>
      <c r="BL226" s="18" t="s">
        <v>199</v>
      </c>
      <c r="BM226" s="198" t="s">
        <v>342</v>
      </c>
    </row>
    <row r="227" spans="1:65" s="2" customFormat="1" ht="19.5">
      <c r="A227" s="35"/>
      <c r="B227" s="36"/>
      <c r="C227" s="37"/>
      <c r="D227" s="200" t="s">
        <v>154</v>
      </c>
      <c r="E227" s="37"/>
      <c r="F227" s="201" t="s">
        <v>2378</v>
      </c>
      <c r="G227" s="37"/>
      <c r="H227" s="37"/>
      <c r="I227" s="202"/>
      <c r="J227" s="37"/>
      <c r="K227" s="37"/>
      <c r="L227" s="40"/>
      <c r="M227" s="203"/>
      <c r="N227" s="204"/>
      <c r="O227" s="72"/>
      <c r="P227" s="72"/>
      <c r="Q227" s="72"/>
      <c r="R227" s="72"/>
      <c r="S227" s="72"/>
      <c r="T227" s="73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154</v>
      </c>
      <c r="AU227" s="18" t="s">
        <v>83</v>
      </c>
    </row>
    <row r="228" spans="1:65" s="2" customFormat="1" ht="11.25">
      <c r="A228" s="35"/>
      <c r="B228" s="36"/>
      <c r="C228" s="37"/>
      <c r="D228" s="205" t="s">
        <v>155</v>
      </c>
      <c r="E228" s="37"/>
      <c r="F228" s="206" t="s">
        <v>2000</v>
      </c>
      <c r="G228" s="37"/>
      <c r="H228" s="37"/>
      <c r="I228" s="202"/>
      <c r="J228" s="37"/>
      <c r="K228" s="37"/>
      <c r="L228" s="40"/>
      <c r="M228" s="203"/>
      <c r="N228" s="204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155</v>
      </c>
      <c r="AU228" s="18" t="s">
        <v>83</v>
      </c>
    </row>
    <row r="229" spans="1:65" s="12" customFormat="1" ht="22.9" customHeight="1">
      <c r="B229" s="171"/>
      <c r="C229" s="172"/>
      <c r="D229" s="173" t="s">
        <v>72</v>
      </c>
      <c r="E229" s="185" t="s">
        <v>2379</v>
      </c>
      <c r="F229" s="185" t="s">
        <v>2380</v>
      </c>
      <c r="G229" s="172"/>
      <c r="H229" s="172"/>
      <c r="I229" s="175"/>
      <c r="J229" s="186">
        <f>BK229</f>
        <v>0</v>
      </c>
      <c r="K229" s="172"/>
      <c r="L229" s="177"/>
      <c r="M229" s="178"/>
      <c r="N229" s="179"/>
      <c r="O229" s="179"/>
      <c r="P229" s="180">
        <f>SUM(P230:P246)</f>
        <v>0</v>
      </c>
      <c r="Q229" s="179"/>
      <c r="R229" s="180">
        <f>SUM(R230:R246)</f>
        <v>0</v>
      </c>
      <c r="S229" s="179"/>
      <c r="T229" s="181">
        <f>SUM(T230:T246)</f>
        <v>0</v>
      </c>
      <c r="AR229" s="182" t="s">
        <v>83</v>
      </c>
      <c r="AT229" s="183" t="s">
        <v>72</v>
      </c>
      <c r="AU229" s="183" t="s">
        <v>81</v>
      </c>
      <c r="AY229" s="182" t="s">
        <v>146</v>
      </c>
      <c r="BK229" s="184">
        <f>SUM(BK230:BK246)</f>
        <v>0</v>
      </c>
    </row>
    <row r="230" spans="1:65" s="2" customFormat="1" ht="24.2" customHeight="1">
      <c r="A230" s="35"/>
      <c r="B230" s="36"/>
      <c r="C230" s="187" t="s">
        <v>273</v>
      </c>
      <c r="D230" s="187" t="s">
        <v>148</v>
      </c>
      <c r="E230" s="188" t="s">
        <v>2381</v>
      </c>
      <c r="F230" s="189" t="s">
        <v>2382</v>
      </c>
      <c r="G230" s="190" t="s">
        <v>327</v>
      </c>
      <c r="H230" s="191">
        <v>2</v>
      </c>
      <c r="I230" s="192"/>
      <c r="J230" s="193">
        <f>ROUND(I230*H230,2)</f>
        <v>0</v>
      </c>
      <c r="K230" s="189" t="s">
        <v>152</v>
      </c>
      <c r="L230" s="40"/>
      <c r="M230" s="194" t="s">
        <v>1</v>
      </c>
      <c r="N230" s="195" t="s">
        <v>38</v>
      </c>
      <c r="O230" s="72"/>
      <c r="P230" s="196">
        <f>O230*H230</f>
        <v>0</v>
      </c>
      <c r="Q230" s="196">
        <v>0</v>
      </c>
      <c r="R230" s="196">
        <f>Q230*H230</f>
        <v>0</v>
      </c>
      <c r="S230" s="196">
        <v>0</v>
      </c>
      <c r="T230" s="19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8" t="s">
        <v>199</v>
      </c>
      <c r="AT230" s="198" t="s">
        <v>148</v>
      </c>
      <c r="AU230" s="198" t="s">
        <v>83</v>
      </c>
      <c r="AY230" s="18" t="s">
        <v>146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8" t="s">
        <v>81</v>
      </c>
      <c r="BK230" s="199">
        <f>ROUND(I230*H230,2)</f>
        <v>0</v>
      </c>
      <c r="BL230" s="18" t="s">
        <v>199</v>
      </c>
      <c r="BM230" s="198" t="s">
        <v>345</v>
      </c>
    </row>
    <row r="231" spans="1:65" s="2" customFormat="1" ht="19.5">
      <c r="A231" s="35"/>
      <c r="B231" s="36"/>
      <c r="C231" s="37"/>
      <c r="D231" s="200" t="s">
        <v>154</v>
      </c>
      <c r="E231" s="37"/>
      <c r="F231" s="201" t="s">
        <v>2382</v>
      </c>
      <c r="G231" s="37"/>
      <c r="H231" s="37"/>
      <c r="I231" s="202"/>
      <c r="J231" s="37"/>
      <c r="K231" s="37"/>
      <c r="L231" s="40"/>
      <c r="M231" s="203"/>
      <c r="N231" s="204"/>
      <c r="O231" s="72"/>
      <c r="P231" s="72"/>
      <c r="Q231" s="72"/>
      <c r="R231" s="72"/>
      <c r="S231" s="72"/>
      <c r="T231" s="73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154</v>
      </c>
      <c r="AU231" s="18" t="s">
        <v>83</v>
      </c>
    </row>
    <row r="232" spans="1:65" s="2" customFormat="1" ht="11.25">
      <c r="A232" s="35"/>
      <c r="B232" s="36"/>
      <c r="C232" s="37"/>
      <c r="D232" s="205" t="s">
        <v>155</v>
      </c>
      <c r="E232" s="37"/>
      <c r="F232" s="206" t="s">
        <v>2383</v>
      </c>
      <c r="G232" s="37"/>
      <c r="H232" s="37"/>
      <c r="I232" s="202"/>
      <c r="J232" s="37"/>
      <c r="K232" s="37"/>
      <c r="L232" s="40"/>
      <c r="M232" s="203"/>
      <c r="N232" s="204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155</v>
      </c>
      <c r="AU232" s="18" t="s">
        <v>83</v>
      </c>
    </row>
    <row r="233" spans="1:65" s="13" customFormat="1" ht="22.5">
      <c r="B233" s="207"/>
      <c r="C233" s="208"/>
      <c r="D233" s="200" t="s">
        <v>157</v>
      </c>
      <c r="E233" s="209" t="s">
        <v>1</v>
      </c>
      <c r="F233" s="210" t="s">
        <v>2384</v>
      </c>
      <c r="G233" s="208"/>
      <c r="H233" s="209" t="s">
        <v>1</v>
      </c>
      <c r="I233" s="211"/>
      <c r="J233" s="208"/>
      <c r="K233" s="208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157</v>
      </c>
      <c r="AU233" s="216" t="s">
        <v>83</v>
      </c>
      <c r="AV233" s="13" t="s">
        <v>81</v>
      </c>
      <c r="AW233" s="13" t="s">
        <v>30</v>
      </c>
      <c r="AX233" s="13" t="s">
        <v>73</v>
      </c>
      <c r="AY233" s="216" t="s">
        <v>146</v>
      </c>
    </row>
    <row r="234" spans="1:65" s="14" customFormat="1" ht="11.25">
      <c r="B234" s="217"/>
      <c r="C234" s="218"/>
      <c r="D234" s="200" t="s">
        <v>157</v>
      </c>
      <c r="E234" s="219" t="s">
        <v>1</v>
      </c>
      <c r="F234" s="220" t="s">
        <v>83</v>
      </c>
      <c r="G234" s="218"/>
      <c r="H234" s="221">
        <v>2</v>
      </c>
      <c r="I234" s="222"/>
      <c r="J234" s="218"/>
      <c r="K234" s="218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157</v>
      </c>
      <c r="AU234" s="227" t="s">
        <v>83</v>
      </c>
      <c r="AV234" s="14" t="s">
        <v>83</v>
      </c>
      <c r="AW234" s="14" t="s">
        <v>30</v>
      </c>
      <c r="AX234" s="14" t="s">
        <v>73</v>
      </c>
      <c r="AY234" s="227" t="s">
        <v>146</v>
      </c>
    </row>
    <row r="235" spans="1:65" s="15" customFormat="1" ht="11.25">
      <c r="B235" s="228"/>
      <c r="C235" s="229"/>
      <c r="D235" s="200" t="s">
        <v>157</v>
      </c>
      <c r="E235" s="230" t="s">
        <v>1</v>
      </c>
      <c r="F235" s="231" t="s">
        <v>160</v>
      </c>
      <c r="G235" s="229"/>
      <c r="H235" s="232">
        <v>2</v>
      </c>
      <c r="I235" s="233"/>
      <c r="J235" s="229"/>
      <c r="K235" s="229"/>
      <c r="L235" s="234"/>
      <c r="M235" s="235"/>
      <c r="N235" s="236"/>
      <c r="O235" s="236"/>
      <c r="P235" s="236"/>
      <c r="Q235" s="236"/>
      <c r="R235" s="236"/>
      <c r="S235" s="236"/>
      <c r="T235" s="237"/>
      <c r="AT235" s="238" t="s">
        <v>157</v>
      </c>
      <c r="AU235" s="238" t="s">
        <v>83</v>
      </c>
      <c r="AV235" s="15" t="s">
        <v>153</v>
      </c>
      <c r="AW235" s="15" t="s">
        <v>30</v>
      </c>
      <c r="AX235" s="15" t="s">
        <v>81</v>
      </c>
      <c r="AY235" s="238" t="s">
        <v>146</v>
      </c>
    </row>
    <row r="236" spans="1:65" s="2" customFormat="1" ht="24.2" customHeight="1">
      <c r="A236" s="35"/>
      <c r="B236" s="36"/>
      <c r="C236" s="239" t="s">
        <v>350</v>
      </c>
      <c r="D236" s="239" t="s">
        <v>161</v>
      </c>
      <c r="E236" s="240" t="s">
        <v>2385</v>
      </c>
      <c r="F236" s="241" t="s">
        <v>2386</v>
      </c>
      <c r="G236" s="242" t="s">
        <v>327</v>
      </c>
      <c r="H236" s="243">
        <v>2</v>
      </c>
      <c r="I236" s="244"/>
      <c r="J236" s="245">
        <f>ROUND(I236*H236,2)</f>
        <v>0</v>
      </c>
      <c r="K236" s="241" t="s">
        <v>152</v>
      </c>
      <c r="L236" s="246"/>
      <c r="M236" s="247" t="s">
        <v>1</v>
      </c>
      <c r="N236" s="248" t="s">
        <v>38</v>
      </c>
      <c r="O236" s="72"/>
      <c r="P236" s="196">
        <f>O236*H236</f>
        <v>0</v>
      </c>
      <c r="Q236" s="196">
        <v>0</v>
      </c>
      <c r="R236" s="196">
        <f>Q236*H236</f>
        <v>0</v>
      </c>
      <c r="S236" s="196">
        <v>0</v>
      </c>
      <c r="T236" s="19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8" t="s">
        <v>281</v>
      </c>
      <c r="AT236" s="198" t="s">
        <v>161</v>
      </c>
      <c r="AU236" s="198" t="s">
        <v>83</v>
      </c>
      <c r="AY236" s="18" t="s">
        <v>146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8" t="s">
        <v>81</v>
      </c>
      <c r="BK236" s="199">
        <f>ROUND(I236*H236,2)</f>
        <v>0</v>
      </c>
      <c r="BL236" s="18" t="s">
        <v>199</v>
      </c>
      <c r="BM236" s="198" t="s">
        <v>353</v>
      </c>
    </row>
    <row r="237" spans="1:65" s="2" customFormat="1" ht="19.5">
      <c r="A237" s="35"/>
      <c r="B237" s="36"/>
      <c r="C237" s="37"/>
      <c r="D237" s="200" t="s">
        <v>154</v>
      </c>
      <c r="E237" s="37"/>
      <c r="F237" s="201" t="s">
        <v>2386</v>
      </c>
      <c r="G237" s="37"/>
      <c r="H237" s="37"/>
      <c r="I237" s="202"/>
      <c r="J237" s="37"/>
      <c r="K237" s="37"/>
      <c r="L237" s="40"/>
      <c r="M237" s="203"/>
      <c r="N237" s="204"/>
      <c r="O237" s="72"/>
      <c r="P237" s="72"/>
      <c r="Q237" s="72"/>
      <c r="R237" s="72"/>
      <c r="S237" s="72"/>
      <c r="T237" s="73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154</v>
      </c>
      <c r="AU237" s="18" t="s">
        <v>83</v>
      </c>
    </row>
    <row r="238" spans="1:65" s="2" customFormat="1" ht="24.2" customHeight="1">
      <c r="A238" s="35"/>
      <c r="B238" s="36"/>
      <c r="C238" s="187" t="s">
        <v>277</v>
      </c>
      <c r="D238" s="187" t="s">
        <v>148</v>
      </c>
      <c r="E238" s="188" t="s">
        <v>2387</v>
      </c>
      <c r="F238" s="189" t="s">
        <v>2388</v>
      </c>
      <c r="G238" s="190" t="s">
        <v>170</v>
      </c>
      <c r="H238" s="191">
        <v>498</v>
      </c>
      <c r="I238" s="192"/>
      <c r="J238" s="193">
        <f>ROUND(I238*H238,2)</f>
        <v>0</v>
      </c>
      <c r="K238" s="189" t="s">
        <v>152</v>
      </c>
      <c r="L238" s="40"/>
      <c r="M238" s="194" t="s">
        <v>1</v>
      </c>
      <c r="N238" s="195" t="s">
        <v>38</v>
      </c>
      <c r="O238" s="72"/>
      <c r="P238" s="196">
        <f>O238*H238</f>
        <v>0</v>
      </c>
      <c r="Q238" s="196">
        <v>0</v>
      </c>
      <c r="R238" s="196">
        <f>Q238*H238</f>
        <v>0</v>
      </c>
      <c r="S238" s="196">
        <v>0</v>
      </c>
      <c r="T238" s="19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98" t="s">
        <v>199</v>
      </c>
      <c r="AT238" s="198" t="s">
        <v>148</v>
      </c>
      <c r="AU238" s="198" t="s">
        <v>83</v>
      </c>
      <c r="AY238" s="18" t="s">
        <v>146</v>
      </c>
      <c r="BE238" s="199">
        <f>IF(N238="základní",J238,0)</f>
        <v>0</v>
      </c>
      <c r="BF238" s="199">
        <f>IF(N238="snížená",J238,0)</f>
        <v>0</v>
      </c>
      <c r="BG238" s="199">
        <f>IF(N238="zákl. přenesená",J238,0)</f>
        <v>0</v>
      </c>
      <c r="BH238" s="199">
        <f>IF(N238="sníž. přenesená",J238,0)</f>
        <v>0</v>
      </c>
      <c r="BI238" s="199">
        <f>IF(N238="nulová",J238,0)</f>
        <v>0</v>
      </c>
      <c r="BJ238" s="18" t="s">
        <v>81</v>
      </c>
      <c r="BK238" s="199">
        <f>ROUND(I238*H238,2)</f>
        <v>0</v>
      </c>
      <c r="BL238" s="18" t="s">
        <v>199</v>
      </c>
      <c r="BM238" s="198" t="s">
        <v>358</v>
      </c>
    </row>
    <row r="239" spans="1:65" s="2" customFormat="1" ht="19.5">
      <c r="A239" s="35"/>
      <c r="B239" s="36"/>
      <c r="C239" s="37"/>
      <c r="D239" s="200" t="s">
        <v>154</v>
      </c>
      <c r="E239" s="37"/>
      <c r="F239" s="201" t="s">
        <v>2388</v>
      </c>
      <c r="G239" s="37"/>
      <c r="H239" s="37"/>
      <c r="I239" s="202"/>
      <c r="J239" s="37"/>
      <c r="K239" s="37"/>
      <c r="L239" s="40"/>
      <c r="M239" s="203"/>
      <c r="N239" s="204"/>
      <c r="O239" s="72"/>
      <c r="P239" s="72"/>
      <c r="Q239" s="72"/>
      <c r="R239" s="72"/>
      <c r="S239" s="72"/>
      <c r="T239" s="73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154</v>
      </c>
      <c r="AU239" s="18" t="s">
        <v>83</v>
      </c>
    </row>
    <row r="240" spans="1:65" s="2" customFormat="1" ht="11.25">
      <c r="A240" s="35"/>
      <c r="B240" s="36"/>
      <c r="C240" s="37"/>
      <c r="D240" s="205" t="s">
        <v>155</v>
      </c>
      <c r="E240" s="37"/>
      <c r="F240" s="206" t="s">
        <v>2389</v>
      </c>
      <c r="G240" s="37"/>
      <c r="H240" s="37"/>
      <c r="I240" s="202"/>
      <c r="J240" s="37"/>
      <c r="K240" s="37"/>
      <c r="L240" s="40"/>
      <c r="M240" s="203"/>
      <c r="N240" s="204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155</v>
      </c>
      <c r="AU240" s="18" t="s">
        <v>83</v>
      </c>
    </row>
    <row r="241" spans="1:65" s="2" customFormat="1" ht="24.2" customHeight="1">
      <c r="A241" s="35"/>
      <c r="B241" s="36"/>
      <c r="C241" s="187" t="s">
        <v>360</v>
      </c>
      <c r="D241" s="187" t="s">
        <v>148</v>
      </c>
      <c r="E241" s="188" t="s">
        <v>2390</v>
      </c>
      <c r="F241" s="189" t="s">
        <v>2391</v>
      </c>
      <c r="G241" s="190" t="s">
        <v>170</v>
      </c>
      <c r="H241" s="191">
        <v>149.4</v>
      </c>
      <c r="I241" s="192"/>
      <c r="J241" s="193">
        <f>ROUND(I241*H241,2)</f>
        <v>0</v>
      </c>
      <c r="K241" s="189" t="s">
        <v>152</v>
      </c>
      <c r="L241" s="40"/>
      <c r="M241" s="194" t="s">
        <v>1</v>
      </c>
      <c r="N241" s="195" t="s">
        <v>38</v>
      </c>
      <c r="O241" s="72"/>
      <c r="P241" s="196">
        <f>O241*H241</f>
        <v>0</v>
      </c>
      <c r="Q241" s="196">
        <v>0</v>
      </c>
      <c r="R241" s="196">
        <f>Q241*H241</f>
        <v>0</v>
      </c>
      <c r="S241" s="196">
        <v>0</v>
      </c>
      <c r="T241" s="19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98" t="s">
        <v>199</v>
      </c>
      <c r="AT241" s="198" t="s">
        <v>148</v>
      </c>
      <c r="AU241" s="198" t="s">
        <v>83</v>
      </c>
      <c r="AY241" s="18" t="s">
        <v>146</v>
      </c>
      <c r="BE241" s="199">
        <f>IF(N241="základní",J241,0)</f>
        <v>0</v>
      </c>
      <c r="BF241" s="199">
        <f>IF(N241="snížená",J241,0)</f>
        <v>0</v>
      </c>
      <c r="BG241" s="199">
        <f>IF(N241="zákl. přenesená",J241,0)</f>
        <v>0</v>
      </c>
      <c r="BH241" s="199">
        <f>IF(N241="sníž. přenesená",J241,0)</f>
        <v>0</v>
      </c>
      <c r="BI241" s="199">
        <f>IF(N241="nulová",J241,0)</f>
        <v>0</v>
      </c>
      <c r="BJ241" s="18" t="s">
        <v>81</v>
      </c>
      <c r="BK241" s="199">
        <f>ROUND(I241*H241,2)</f>
        <v>0</v>
      </c>
      <c r="BL241" s="18" t="s">
        <v>199</v>
      </c>
      <c r="BM241" s="198" t="s">
        <v>363</v>
      </c>
    </row>
    <row r="242" spans="1:65" s="2" customFormat="1" ht="11.25">
      <c r="A242" s="35"/>
      <c r="B242" s="36"/>
      <c r="C242" s="37"/>
      <c r="D242" s="200" t="s">
        <v>154</v>
      </c>
      <c r="E242" s="37"/>
      <c r="F242" s="201" t="s">
        <v>2391</v>
      </c>
      <c r="G242" s="37"/>
      <c r="H242" s="37"/>
      <c r="I242" s="202"/>
      <c r="J242" s="37"/>
      <c r="K242" s="37"/>
      <c r="L242" s="40"/>
      <c r="M242" s="203"/>
      <c r="N242" s="204"/>
      <c r="O242" s="72"/>
      <c r="P242" s="72"/>
      <c r="Q242" s="72"/>
      <c r="R242" s="72"/>
      <c r="S242" s="72"/>
      <c r="T242" s="73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154</v>
      </c>
      <c r="AU242" s="18" t="s">
        <v>83</v>
      </c>
    </row>
    <row r="243" spans="1:65" s="2" customFormat="1" ht="11.25">
      <c r="A243" s="35"/>
      <c r="B243" s="36"/>
      <c r="C243" s="37"/>
      <c r="D243" s="205" t="s">
        <v>155</v>
      </c>
      <c r="E243" s="37"/>
      <c r="F243" s="206" t="s">
        <v>2392</v>
      </c>
      <c r="G243" s="37"/>
      <c r="H243" s="37"/>
      <c r="I243" s="202"/>
      <c r="J243" s="37"/>
      <c r="K243" s="37"/>
      <c r="L243" s="40"/>
      <c r="M243" s="203"/>
      <c r="N243" s="204"/>
      <c r="O243" s="72"/>
      <c r="P243" s="72"/>
      <c r="Q243" s="72"/>
      <c r="R243" s="72"/>
      <c r="S243" s="72"/>
      <c r="T243" s="73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155</v>
      </c>
      <c r="AU243" s="18" t="s">
        <v>83</v>
      </c>
    </row>
    <row r="244" spans="1:65" s="2" customFormat="1" ht="16.5" customHeight="1">
      <c r="A244" s="35"/>
      <c r="B244" s="36"/>
      <c r="C244" s="187" t="s">
        <v>281</v>
      </c>
      <c r="D244" s="187" t="s">
        <v>148</v>
      </c>
      <c r="E244" s="188" t="s">
        <v>2393</v>
      </c>
      <c r="F244" s="189" t="s">
        <v>2394</v>
      </c>
      <c r="G244" s="190" t="s">
        <v>170</v>
      </c>
      <c r="H244" s="191">
        <v>149.4</v>
      </c>
      <c r="I244" s="192"/>
      <c r="J244" s="193">
        <f>ROUND(I244*H244,2)</f>
        <v>0</v>
      </c>
      <c r="K244" s="189" t="s">
        <v>152</v>
      </c>
      <c r="L244" s="40"/>
      <c r="M244" s="194" t="s">
        <v>1</v>
      </c>
      <c r="N244" s="195" t="s">
        <v>38</v>
      </c>
      <c r="O244" s="72"/>
      <c r="P244" s="196">
        <f>O244*H244</f>
        <v>0</v>
      </c>
      <c r="Q244" s="196">
        <v>0</v>
      </c>
      <c r="R244" s="196">
        <f>Q244*H244</f>
        <v>0</v>
      </c>
      <c r="S244" s="196">
        <v>0</v>
      </c>
      <c r="T244" s="19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98" t="s">
        <v>199</v>
      </c>
      <c r="AT244" s="198" t="s">
        <v>148</v>
      </c>
      <c r="AU244" s="198" t="s">
        <v>83</v>
      </c>
      <c r="AY244" s="18" t="s">
        <v>146</v>
      </c>
      <c r="BE244" s="199">
        <f>IF(N244="základní",J244,0)</f>
        <v>0</v>
      </c>
      <c r="BF244" s="199">
        <f>IF(N244="snížená",J244,0)</f>
        <v>0</v>
      </c>
      <c r="BG244" s="199">
        <f>IF(N244="zákl. přenesená",J244,0)</f>
        <v>0</v>
      </c>
      <c r="BH244" s="199">
        <f>IF(N244="sníž. přenesená",J244,0)</f>
        <v>0</v>
      </c>
      <c r="BI244" s="199">
        <f>IF(N244="nulová",J244,0)</f>
        <v>0</v>
      </c>
      <c r="BJ244" s="18" t="s">
        <v>81</v>
      </c>
      <c r="BK244" s="199">
        <f>ROUND(I244*H244,2)</f>
        <v>0</v>
      </c>
      <c r="BL244" s="18" t="s">
        <v>199</v>
      </c>
      <c r="BM244" s="198" t="s">
        <v>371</v>
      </c>
    </row>
    <row r="245" spans="1:65" s="2" customFormat="1" ht="11.25">
      <c r="A245" s="35"/>
      <c r="B245" s="36"/>
      <c r="C245" s="37"/>
      <c r="D245" s="200" t="s">
        <v>154</v>
      </c>
      <c r="E245" s="37"/>
      <c r="F245" s="201" t="s">
        <v>2394</v>
      </c>
      <c r="G245" s="37"/>
      <c r="H245" s="37"/>
      <c r="I245" s="202"/>
      <c r="J245" s="37"/>
      <c r="K245" s="37"/>
      <c r="L245" s="40"/>
      <c r="M245" s="203"/>
      <c r="N245" s="204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154</v>
      </c>
      <c r="AU245" s="18" t="s">
        <v>83</v>
      </c>
    </row>
    <row r="246" spans="1:65" s="2" customFormat="1" ht="11.25">
      <c r="A246" s="35"/>
      <c r="B246" s="36"/>
      <c r="C246" s="37"/>
      <c r="D246" s="205" t="s">
        <v>155</v>
      </c>
      <c r="E246" s="37"/>
      <c r="F246" s="206" t="s">
        <v>2395</v>
      </c>
      <c r="G246" s="37"/>
      <c r="H246" s="37"/>
      <c r="I246" s="202"/>
      <c r="J246" s="37"/>
      <c r="K246" s="37"/>
      <c r="L246" s="40"/>
      <c r="M246" s="203"/>
      <c r="N246" s="204"/>
      <c r="O246" s="72"/>
      <c r="P246" s="72"/>
      <c r="Q246" s="72"/>
      <c r="R246" s="72"/>
      <c r="S246" s="72"/>
      <c r="T246" s="73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155</v>
      </c>
      <c r="AU246" s="18" t="s">
        <v>83</v>
      </c>
    </row>
    <row r="247" spans="1:65" s="12" customFormat="1" ht="22.9" customHeight="1">
      <c r="B247" s="171"/>
      <c r="C247" s="172"/>
      <c r="D247" s="173" t="s">
        <v>72</v>
      </c>
      <c r="E247" s="185" t="s">
        <v>1623</v>
      </c>
      <c r="F247" s="185" t="s">
        <v>1624</v>
      </c>
      <c r="G247" s="172"/>
      <c r="H247" s="172"/>
      <c r="I247" s="175"/>
      <c r="J247" s="186">
        <f>BK247</f>
        <v>0</v>
      </c>
      <c r="K247" s="172"/>
      <c r="L247" s="177"/>
      <c r="M247" s="178"/>
      <c r="N247" s="179"/>
      <c r="O247" s="179"/>
      <c r="P247" s="180">
        <f>SUM(P248:P313)</f>
        <v>0</v>
      </c>
      <c r="Q247" s="179"/>
      <c r="R247" s="180">
        <f>SUM(R248:R313)</f>
        <v>0</v>
      </c>
      <c r="S247" s="179"/>
      <c r="T247" s="181">
        <f>SUM(T248:T313)</f>
        <v>0</v>
      </c>
      <c r="AR247" s="182" t="s">
        <v>83</v>
      </c>
      <c r="AT247" s="183" t="s">
        <v>72</v>
      </c>
      <c r="AU247" s="183" t="s">
        <v>81</v>
      </c>
      <c r="AY247" s="182" t="s">
        <v>146</v>
      </c>
      <c r="BK247" s="184">
        <f>SUM(BK248:BK313)</f>
        <v>0</v>
      </c>
    </row>
    <row r="248" spans="1:65" s="2" customFormat="1" ht="24.2" customHeight="1">
      <c r="A248" s="35"/>
      <c r="B248" s="36"/>
      <c r="C248" s="187" t="s">
        <v>375</v>
      </c>
      <c r="D248" s="187" t="s">
        <v>148</v>
      </c>
      <c r="E248" s="188" t="s">
        <v>1702</v>
      </c>
      <c r="F248" s="189" t="s">
        <v>1703</v>
      </c>
      <c r="G248" s="190" t="s">
        <v>170</v>
      </c>
      <c r="H248" s="191">
        <v>196.56</v>
      </c>
      <c r="I248" s="192"/>
      <c r="J248" s="193">
        <f>ROUND(I248*H248,2)</f>
        <v>0</v>
      </c>
      <c r="K248" s="189" t="s">
        <v>152</v>
      </c>
      <c r="L248" s="40"/>
      <c r="M248" s="194" t="s">
        <v>1</v>
      </c>
      <c r="N248" s="195" t="s">
        <v>38</v>
      </c>
      <c r="O248" s="72"/>
      <c r="P248" s="196">
        <f>O248*H248</f>
        <v>0</v>
      </c>
      <c r="Q248" s="196">
        <v>0</v>
      </c>
      <c r="R248" s="196">
        <f>Q248*H248</f>
        <v>0</v>
      </c>
      <c r="S248" s="196">
        <v>0</v>
      </c>
      <c r="T248" s="19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8" t="s">
        <v>199</v>
      </c>
      <c r="AT248" s="198" t="s">
        <v>148</v>
      </c>
      <c r="AU248" s="198" t="s">
        <v>83</v>
      </c>
      <c r="AY248" s="18" t="s">
        <v>146</v>
      </c>
      <c r="BE248" s="199">
        <f>IF(N248="základní",J248,0)</f>
        <v>0</v>
      </c>
      <c r="BF248" s="199">
        <f>IF(N248="snížená",J248,0)</f>
        <v>0</v>
      </c>
      <c r="BG248" s="199">
        <f>IF(N248="zákl. přenesená",J248,0)</f>
        <v>0</v>
      </c>
      <c r="BH248" s="199">
        <f>IF(N248="sníž. přenesená",J248,0)</f>
        <v>0</v>
      </c>
      <c r="BI248" s="199">
        <f>IF(N248="nulová",J248,0)</f>
        <v>0</v>
      </c>
      <c r="BJ248" s="18" t="s">
        <v>81</v>
      </c>
      <c r="BK248" s="199">
        <f>ROUND(I248*H248,2)</f>
        <v>0</v>
      </c>
      <c r="BL248" s="18" t="s">
        <v>199</v>
      </c>
      <c r="BM248" s="198" t="s">
        <v>378</v>
      </c>
    </row>
    <row r="249" spans="1:65" s="2" customFormat="1" ht="19.5">
      <c r="A249" s="35"/>
      <c r="B249" s="36"/>
      <c r="C249" s="37"/>
      <c r="D249" s="200" t="s">
        <v>154</v>
      </c>
      <c r="E249" s="37"/>
      <c r="F249" s="201" t="s">
        <v>1703</v>
      </c>
      <c r="G249" s="37"/>
      <c r="H249" s="37"/>
      <c r="I249" s="202"/>
      <c r="J249" s="37"/>
      <c r="K249" s="37"/>
      <c r="L249" s="40"/>
      <c r="M249" s="203"/>
      <c r="N249" s="204"/>
      <c r="O249" s="72"/>
      <c r="P249" s="72"/>
      <c r="Q249" s="72"/>
      <c r="R249" s="72"/>
      <c r="S249" s="72"/>
      <c r="T249" s="73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154</v>
      </c>
      <c r="AU249" s="18" t="s">
        <v>83</v>
      </c>
    </row>
    <row r="250" spans="1:65" s="2" customFormat="1" ht="11.25">
      <c r="A250" s="35"/>
      <c r="B250" s="36"/>
      <c r="C250" s="37"/>
      <c r="D250" s="205" t="s">
        <v>155</v>
      </c>
      <c r="E250" s="37"/>
      <c r="F250" s="206" t="s">
        <v>1704</v>
      </c>
      <c r="G250" s="37"/>
      <c r="H250" s="37"/>
      <c r="I250" s="202"/>
      <c r="J250" s="37"/>
      <c r="K250" s="37"/>
      <c r="L250" s="40"/>
      <c r="M250" s="203"/>
      <c r="N250" s="204"/>
      <c r="O250" s="72"/>
      <c r="P250" s="72"/>
      <c r="Q250" s="72"/>
      <c r="R250" s="72"/>
      <c r="S250" s="72"/>
      <c r="T250" s="73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155</v>
      </c>
      <c r="AU250" s="18" t="s">
        <v>83</v>
      </c>
    </row>
    <row r="251" spans="1:65" s="13" customFormat="1" ht="11.25">
      <c r="B251" s="207"/>
      <c r="C251" s="208"/>
      <c r="D251" s="200" t="s">
        <v>157</v>
      </c>
      <c r="E251" s="209" t="s">
        <v>1</v>
      </c>
      <c r="F251" s="210" t="s">
        <v>2396</v>
      </c>
      <c r="G251" s="208"/>
      <c r="H251" s="209" t="s">
        <v>1</v>
      </c>
      <c r="I251" s="211"/>
      <c r="J251" s="208"/>
      <c r="K251" s="208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157</v>
      </c>
      <c r="AU251" s="216" t="s">
        <v>83</v>
      </c>
      <c r="AV251" s="13" t="s">
        <v>81</v>
      </c>
      <c r="AW251" s="13" t="s">
        <v>30</v>
      </c>
      <c r="AX251" s="13" t="s">
        <v>73</v>
      </c>
      <c r="AY251" s="216" t="s">
        <v>146</v>
      </c>
    </row>
    <row r="252" spans="1:65" s="13" customFormat="1" ht="11.25">
      <c r="B252" s="207"/>
      <c r="C252" s="208"/>
      <c r="D252" s="200" t="s">
        <v>157</v>
      </c>
      <c r="E252" s="209" t="s">
        <v>1</v>
      </c>
      <c r="F252" s="210" t="s">
        <v>2397</v>
      </c>
      <c r="G252" s="208"/>
      <c r="H252" s="209" t="s">
        <v>1</v>
      </c>
      <c r="I252" s="211"/>
      <c r="J252" s="208"/>
      <c r="K252" s="208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157</v>
      </c>
      <c r="AU252" s="216" t="s">
        <v>83</v>
      </c>
      <c r="AV252" s="13" t="s">
        <v>81</v>
      </c>
      <c r="AW252" s="13" t="s">
        <v>30</v>
      </c>
      <c r="AX252" s="13" t="s">
        <v>73</v>
      </c>
      <c r="AY252" s="216" t="s">
        <v>146</v>
      </c>
    </row>
    <row r="253" spans="1:65" s="14" customFormat="1" ht="11.25">
      <c r="B253" s="217"/>
      <c r="C253" s="218"/>
      <c r="D253" s="200" t="s">
        <v>157</v>
      </c>
      <c r="E253" s="219" t="s">
        <v>1</v>
      </c>
      <c r="F253" s="220" t="s">
        <v>2398</v>
      </c>
      <c r="G253" s="218"/>
      <c r="H253" s="221">
        <v>11.52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157</v>
      </c>
      <c r="AU253" s="227" t="s">
        <v>83</v>
      </c>
      <c r="AV253" s="14" t="s">
        <v>83</v>
      </c>
      <c r="AW253" s="14" t="s">
        <v>30</v>
      </c>
      <c r="AX253" s="14" t="s">
        <v>73</v>
      </c>
      <c r="AY253" s="227" t="s">
        <v>146</v>
      </c>
    </row>
    <row r="254" spans="1:65" s="13" customFormat="1" ht="11.25">
      <c r="B254" s="207"/>
      <c r="C254" s="208"/>
      <c r="D254" s="200" t="s">
        <v>157</v>
      </c>
      <c r="E254" s="209" t="s">
        <v>1</v>
      </c>
      <c r="F254" s="210" t="s">
        <v>2399</v>
      </c>
      <c r="G254" s="208"/>
      <c r="H254" s="209" t="s">
        <v>1</v>
      </c>
      <c r="I254" s="211"/>
      <c r="J254" s="208"/>
      <c r="K254" s="208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157</v>
      </c>
      <c r="AU254" s="216" t="s">
        <v>83</v>
      </c>
      <c r="AV254" s="13" t="s">
        <v>81</v>
      </c>
      <c r="AW254" s="13" t="s">
        <v>30</v>
      </c>
      <c r="AX254" s="13" t="s">
        <v>73</v>
      </c>
      <c r="AY254" s="216" t="s">
        <v>146</v>
      </c>
    </row>
    <row r="255" spans="1:65" s="14" customFormat="1" ht="11.25">
      <c r="B255" s="217"/>
      <c r="C255" s="218"/>
      <c r="D255" s="200" t="s">
        <v>157</v>
      </c>
      <c r="E255" s="219" t="s">
        <v>1</v>
      </c>
      <c r="F255" s="220" t="s">
        <v>2398</v>
      </c>
      <c r="G255" s="218"/>
      <c r="H255" s="221">
        <v>11.52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157</v>
      </c>
      <c r="AU255" s="227" t="s">
        <v>83</v>
      </c>
      <c r="AV255" s="14" t="s">
        <v>83</v>
      </c>
      <c r="AW255" s="14" t="s">
        <v>30</v>
      </c>
      <c r="AX255" s="14" t="s">
        <v>73</v>
      </c>
      <c r="AY255" s="227" t="s">
        <v>146</v>
      </c>
    </row>
    <row r="256" spans="1:65" s="13" customFormat="1" ht="11.25">
      <c r="B256" s="207"/>
      <c r="C256" s="208"/>
      <c r="D256" s="200" t="s">
        <v>157</v>
      </c>
      <c r="E256" s="209" t="s">
        <v>1</v>
      </c>
      <c r="F256" s="210" t="s">
        <v>2400</v>
      </c>
      <c r="G256" s="208"/>
      <c r="H256" s="209" t="s">
        <v>1</v>
      </c>
      <c r="I256" s="211"/>
      <c r="J256" s="208"/>
      <c r="K256" s="208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157</v>
      </c>
      <c r="AU256" s="216" t="s">
        <v>83</v>
      </c>
      <c r="AV256" s="13" t="s">
        <v>81</v>
      </c>
      <c r="AW256" s="13" t="s">
        <v>30</v>
      </c>
      <c r="AX256" s="13" t="s">
        <v>73</v>
      </c>
      <c r="AY256" s="216" t="s">
        <v>146</v>
      </c>
    </row>
    <row r="257" spans="1:65" s="14" customFormat="1" ht="11.25">
      <c r="B257" s="217"/>
      <c r="C257" s="218"/>
      <c r="D257" s="200" t="s">
        <v>157</v>
      </c>
      <c r="E257" s="219" t="s">
        <v>1</v>
      </c>
      <c r="F257" s="220" t="s">
        <v>2401</v>
      </c>
      <c r="G257" s="218"/>
      <c r="H257" s="221">
        <v>28.8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157</v>
      </c>
      <c r="AU257" s="227" t="s">
        <v>83</v>
      </c>
      <c r="AV257" s="14" t="s">
        <v>83</v>
      </c>
      <c r="AW257" s="14" t="s">
        <v>30</v>
      </c>
      <c r="AX257" s="14" t="s">
        <v>73</v>
      </c>
      <c r="AY257" s="227" t="s">
        <v>146</v>
      </c>
    </row>
    <row r="258" spans="1:65" s="13" customFormat="1" ht="11.25">
      <c r="B258" s="207"/>
      <c r="C258" s="208"/>
      <c r="D258" s="200" t="s">
        <v>157</v>
      </c>
      <c r="E258" s="209" t="s">
        <v>1</v>
      </c>
      <c r="F258" s="210" t="s">
        <v>2402</v>
      </c>
      <c r="G258" s="208"/>
      <c r="H258" s="209" t="s">
        <v>1</v>
      </c>
      <c r="I258" s="211"/>
      <c r="J258" s="208"/>
      <c r="K258" s="208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157</v>
      </c>
      <c r="AU258" s="216" t="s">
        <v>83</v>
      </c>
      <c r="AV258" s="13" t="s">
        <v>81</v>
      </c>
      <c r="AW258" s="13" t="s">
        <v>30</v>
      </c>
      <c r="AX258" s="13" t="s">
        <v>73</v>
      </c>
      <c r="AY258" s="216" t="s">
        <v>146</v>
      </c>
    </row>
    <row r="259" spans="1:65" s="14" customFormat="1" ht="11.25">
      <c r="B259" s="217"/>
      <c r="C259" s="218"/>
      <c r="D259" s="200" t="s">
        <v>157</v>
      </c>
      <c r="E259" s="219" t="s">
        <v>1</v>
      </c>
      <c r="F259" s="220" t="s">
        <v>2403</v>
      </c>
      <c r="G259" s="218"/>
      <c r="H259" s="221">
        <v>79.2</v>
      </c>
      <c r="I259" s="222"/>
      <c r="J259" s="218"/>
      <c r="K259" s="218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157</v>
      </c>
      <c r="AU259" s="227" t="s">
        <v>83</v>
      </c>
      <c r="AV259" s="14" t="s">
        <v>83</v>
      </c>
      <c r="AW259" s="14" t="s">
        <v>30</v>
      </c>
      <c r="AX259" s="14" t="s">
        <v>73</v>
      </c>
      <c r="AY259" s="227" t="s">
        <v>146</v>
      </c>
    </row>
    <row r="260" spans="1:65" s="16" customFormat="1" ht="11.25">
      <c r="B260" s="258"/>
      <c r="C260" s="259"/>
      <c r="D260" s="200" t="s">
        <v>157</v>
      </c>
      <c r="E260" s="260" t="s">
        <v>1</v>
      </c>
      <c r="F260" s="261" t="s">
        <v>2404</v>
      </c>
      <c r="G260" s="259"/>
      <c r="H260" s="262">
        <v>131.04000000000002</v>
      </c>
      <c r="I260" s="263"/>
      <c r="J260" s="259"/>
      <c r="K260" s="259"/>
      <c r="L260" s="264"/>
      <c r="M260" s="265"/>
      <c r="N260" s="266"/>
      <c r="O260" s="266"/>
      <c r="P260" s="266"/>
      <c r="Q260" s="266"/>
      <c r="R260" s="266"/>
      <c r="S260" s="266"/>
      <c r="T260" s="267"/>
      <c r="AT260" s="268" t="s">
        <v>157</v>
      </c>
      <c r="AU260" s="268" t="s">
        <v>83</v>
      </c>
      <c r="AV260" s="16" t="s">
        <v>167</v>
      </c>
      <c r="AW260" s="16" t="s">
        <v>30</v>
      </c>
      <c r="AX260" s="16" t="s">
        <v>73</v>
      </c>
      <c r="AY260" s="268" t="s">
        <v>146</v>
      </c>
    </row>
    <row r="261" spans="1:65" s="13" customFormat="1" ht="11.25">
      <c r="B261" s="207"/>
      <c r="C261" s="208"/>
      <c r="D261" s="200" t="s">
        <v>157</v>
      </c>
      <c r="E261" s="209" t="s">
        <v>1</v>
      </c>
      <c r="F261" s="210" t="s">
        <v>2405</v>
      </c>
      <c r="G261" s="208"/>
      <c r="H261" s="209" t="s">
        <v>1</v>
      </c>
      <c r="I261" s="211"/>
      <c r="J261" s="208"/>
      <c r="K261" s="208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157</v>
      </c>
      <c r="AU261" s="216" t="s">
        <v>83</v>
      </c>
      <c r="AV261" s="13" t="s">
        <v>81</v>
      </c>
      <c r="AW261" s="13" t="s">
        <v>30</v>
      </c>
      <c r="AX261" s="13" t="s">
        <v>73</v>
      </c>
      <c r="AY261" s="216" t="s">
        <v>146</v>
      </c>
    </row>
    <row r="262" spans="1:65" s="14" customFormat="1" ht="11.25">
      <c r="B262" s="217"/>
      <c r="C262" s="218"/>
      <c r="D262" s="200" t="s">
        <v>157</v>
      </c>
      <c r="E262" s="219" t="s">
        <v>1</v>
      </c>
      <c r="F262" s="220" t="s">
        <v>2406</v>
      </c>
      <c r="G262" s="218"/>
      <c r="H262" s="221">
        <v>65.52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157</v>
      </c>
      <c r="AU262" s="227" t="s">
        <v>83</v>
      </c>
      <c r="AV262" s="14" t="s">
        <v>83</v>
      </c>
      <c r="AW262" s="14" t="s">
        <v>30</v>
      </c>
      <c r="AX262" s="14" t="s">
        <v>73</v>
      </c>
      <c r="AY262" s="227" t="s">
        <v>146</v>
      </c>
    </row>
    <row r="263" spans="1:65" s="15" customFormat="1" ht="11.25">
      <c r="B263" s="228"/>
      <c r="C263" s="229"/>
      <c r="D263" s="200" t="s">
        <v>157</v>
      </c>
      <c r="E263" s="230" t="s">
        <v>1</v>
      </c>
      <c r="F263" s="231" t="s">
        <v>160</v>
      </c>
      <c r="G263" s="229"/>
      <c r="H263" s="232">
        <v>196.56</v>
      </c>
      <c r="I263" s="233"/>
      <c r="J263" s="229"/>
      <c r="K263" s="229"/>
      <c r="L263" s="234"/>
      <c r="M263" s="235"/>
      <c r="N263" s="236"/>
      <c r="O263" s="236"/>
      <c r="P263" s="236"/>
      <c r="Q263" s="236"/>
      <c r="R263" s="236"/>
      <c r="S263" s="236"/>
      <c r="T263" s="237"/>
      <c r="AT263" s="238" t="s">
        <v>157</v>
      </c>
      <c r="AU263" s="238" t="s">
        <v>83</v>
      </c>
      <c r="AV263" s="15" t="s">
        <v>153</v>
      </c>
      <c r="AW263" s="15" t="s">
        <v>30</v>
      </c>
      <c r="AX263" s="15" t="s">
        <v>81</v>
      </c>
      <c r="AY263" s="238" t="s">
        <v>146</v>
      </c>
    </row>
    <row r="264" spans="1:65" s="2" customFormat="1" ht="24.2" customHeight="1">
      <c r="A264" s="35"/>
      <c r="B264" s="36"/>
      <c r="C264" s="187" t="s">
        <v>286</v>
      </c>
      <c r="D264" s="187" t="s">
        <v>148</v>
      </c>
      <c r="E264" s="188" t="s">
        <v>1705</v>
      </c>
      <c r="F264" s="189" t="s">
        <v>1706</v>
      </c>
      <c r="G264" s="190" t="s">
        <v>170</v>
      </c>
      <c r="H264" s="191">
        <v>196.56</v>
      </c>
      <c r="I264" s="192"/>
      <c r="J264" s="193">
        <f>ROUND(I264*H264,2)</f>
        <v>0</v>
      </c>
      <c r="K264" s="189" t="s">
        <v>152</v>
      </c>
      <c r="L264" s="40"/>
      <c r="M264" s="194" t="s">
        <v>1</v>
      </c>
      <c r="N264" s="195" t="s">
        <v>38</v>
      </c>
      <c r="O264" s="72"/>
      <c r="P264" s="196">
        <f>O264*H264</f>
        <v>0</v>
      </c>
      <c r="Q264" s="196">
        <v>0</v>
      </c>
      <c r="R264" s="196">
        <f>Q264*H264</f>
        <v>0</v>
      </c>
      <c r="S264" s="196">
        <v>0</v>
      </c>
      <c r="T264" s="19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8" t="s">
        <v>199</v>
      </c>
      <c r="AT264" s="198" t="s">
        <v>148</v>
      </c>
      <c r="AU264" s="198" t="s">
        <v>83</v>
      </c>
      <c r="AY264" s="18" t="s">
        <v>146</v>
      </c>
      <c r="BE264" s="199">
        <f>IF(N264="základní",J264,0)</f>
        <v>0</v>
      </c>
      <c r="BF264" s="199">
        <f>IF(N264="snížená",J264,0)</f>
        <v>0</v>
      </c>
      <c r="BG264" s="199">
        <f>IF(N264="zákl. přenesená",J264,0)</f>
        <v>0</v>
      </c>
      <c r="BH264" s="199">
        <f>IF(N264="sníž. přenesená",J264,0)</f>
        <v>0</v>
      </c>
      <c r="BI264" s="199">
        <f>IF(N264="nulová",J264,0)</f>
        <v>0</v>
      </c>
      <c r="BJ264" s="18" t="s">
        <v>81</v>
      </c>
      <c r="BK264" s="199">
        <f>ROUND(I264*H264,2)</f>
        <v>0</v>
      </c>
      <c r="BL264" s="18" t="s">
        <v>199</v>
      </c>
      <c r="BM264" s="198" t="s">
        <v>383</v>
      </c>
    </row>
    <row r="265" spans="1:65" s="2" customFormat="1" ht="19.5">
      <c r="A265" s="35"/>
      <c r="B265" s="36"/>
      <c r="C265" s="37"/>
      <c r="D265" s="200" t="s">
        <v>154</v>
      </c>
      <c r="E265" s="37"/>
      <c r="F265" s="201" t="s">
        <v>1706</v>
      </c>
      <c r="G265" s="37"/>
      <c r="H265" s="37"/>
      <c r="I265" s="202"/>
      <c r="J265" s="37"/>
      <c r="K265" s="37"/>
      <c r="L265" s="40"/>
      <c r="M265" s="203"/>
      <c r="N265" s="204"/>
      <c r="O265" s="72"/>
      <c r="P265" s="72"/>
      <c r="Q265" s="72"/>
      <c r="R265" s="72"/>
      <c r="S265" s="72"/>
      <c r="T265" s="73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154</v>
      </c>
      <c r="AU265" s="18" t="s">
        <v>83</v>
      </c>
    </row>
    <row r="266" spans="1:65" s="2" customFormat="1" ht="11.25">
      <c r="A266" s="35"/>
      <c r="B266" s="36"/>
      <c r="C266" s="37"/>
      <c r="D266" s="205" t="s">
        <v>155</v>
      </c>
      <c r="E266" s="37"/>
      <c r="F266" s="206" t="s">
        <v>1707</v>
      </c>
      <c r="G266" s="37"/>
      <c r="H266" s="37"/>
      <c r="I266" s="202"/>
      <c r="J266" s="37"/>
      <c r="K266" s="37"/>
      <c r="L266" s="40"/>
      <c r="M266" s="203"/>
      <c r="N266" s="204"/>
      <c r="O266" s="72"/>
      <c r="P266" s="72"/>
      <c r="Q266" s="72"/>
      <c r="R266" s="72"/>
      <c r="S266" s="72"/>
      <c r="T266" s="73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155</v>
      </c>
      <c r="AU266" s="18" t="s">
        <v>83</v>
      </c>
    </row>
    <row r="267" spans="1:65" s="2" customFormat="1" ht="24.2" customHeight="1">
      <c r="A267" s="35"/>
      <c r="B267" s="36"/>
      <c r="C267" s="187" t="s">
        <v>324</v>
      </c>
      <c r="D267" s="187" t="s">
        <v>148</v>
      </c>
      <c r="E267" s="188" t="s">
        <v>1708</v>
      </c>
      <c r="F267" s="189" t="s">
        <v>1709</v>
      </c>
      <c r="G267" s="190" t="s">
        <v>170</v>
      </c>
      <c r="H267" s="191">
        <v>589.67999999999995</v>
      </c>
      <c r="I267" s="192"/>
      <c r="J267" s="193">
        <f>ROUND(I267*H267,2)</f>
        <v>0</v>
      </c>
      <c r="K267" s="189" t="s">
        <v>152</v>
      </c>
      <c r="L267" s="40"/>
      <c r="M267" s="194" t="s">
        <v>1</v>
      </c>
      <c r="N267" s="195" t="s">
        <v>38</v>
      </c>
      <c r="O267" s="72"/>
      <c r="P267" s="196">
        <f>O267*H267</f>
        <v>0</v>
      </c>
      <c r="Q267" s="196">
        <v>0</v>
      </c>
      <c r="R267" s="196">
        <f>Q267*H267</f>
        <v>0</v>
      </c>
      <c r="S267" s="196">
        <v>0</v>
      </c>
      <c r="T267" s="19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8" t="s">
        <v>199</v>
      </c>
      <c r="AT267" s="198" t="s">
        <v>148</v>
      </c>
      <c r="AU267" s="198" t="s">
        <v>83</v>
      </c>
      <c r="AY267" s="18" t="s">
        <v>146</v>
      </c>
      <c r="BE267" s="199">
        <f>IF(N267="základní",J267,0)</f>
        <v>0</v>
      </c>
      <c r="BF267" s="199">
        <f>IF(N267="snížená",J267,0)</f>
        <v>0</v>
      </c>
      <c r="BG267" s="199">
        <f>IF(N267="zákl. přenesená",J267,0)</f>
        <v>0</v>
      </c>
      <c r="BH267" s="199">
        <f>IF(N267="sníž. přenesená",J267,0)</f>
        <v>0</v>
      </c>
      <c r="BI267" s="199">
        <f>IF(N267="nulová",J267,0)</f>
        <v>0</v>
      </c>
      <c r="BJ267" s="18" t="s">
        <v>81</v>
      </c>
      <c r="BK267" s="199">
        <f>ROUND(I267*H267,2)</f>
        <v>0</v>
      </c>
      <c r="BL267" s="18" t="s">
        <v>199</v>
      </c>
      <c r="BM267" s="198" t="s">
        <v>387</v>
      </c>
    </row>
    <row r="268" spans="1:65" s="2" customFormat="1" ht="11.25">
      <c r="A268" s="35"/>
      <c r="B268" s="36"/>
      <c r="C268" s="37"/>
      <c r="D268" s="200" t="s">
        <v>154</v>
      </c>
      <c r="E268" s="37"/>
      <c r="F268" s="201" t="s">
        <v>1709</v>
      </c>
      <c r="G268" s="37"/>
      <c r="H268" s="37"/>
      <c r="I268" s="202"/>
      <c r="J268" s="37"/>
      <c r="K268" s="37"/>
      <c r="L268" s="40"/>
      <c r="M268" s="203"/>
      <c r="N268" s="204"/>
      <c r="O268" s="72"/>
      <c r="P268" s="72"/>
      <c r="Q268" s="72"/>
      <c r="R268" s="72"/>
      <c r="S268" s="72"/>
      <c r="T268" s="73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154</v>
      </c>
      <c r="AU268" s="18" t="s">
        <v>83</v>
      </c>
    </row>
    <row r="269" spans="1:65" s="2" customFormat="1" ht="11.25">
      <c r="A269" s="35"/>
      <c r="B269" s="36"/>
      <c r="C269" s="37"/>
      <c r="D269" s="205" t="s">
        <v>155</v>
      </c>
      <c r="E269" s="37"/>
      <c r="F269" s="206" t="s">
        <v>1710</v>
      </c>
      <c r="G269" s="37"/>
      <c r="H269" s="37"/>
      <c r="I269" s="202"/>
      <c r="J269" s="37"/>
      <c r="K269" s="37"/>
      <c r="L269" s="40"/>
      <c r="M269" s="203"/>
      <c r="N269" s="204"/>
      <c r="O269" s="72"/>
      <c r="P269" s="72"/>
      <c r="Q269" s="72"/>
      <c r="R269" s="72"/>
      <c r="S269" s="72"/>
      <c r="T269" s="73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155</v>
      </c>
      <c r="AU269" s="18" t="s">
        <v>83</v>
      </c>
    </row>
    <row r="270" spans="1:65" s="14" customFormat="1" ht="11.25">
      <c r="B270" s="217"/>
      <c r="C270" s="218"/>
      <c r="D270" s="200" t="s">
        <v>157</v>
      </c>
      <c r="E270" s="219" t="s">
        <v>1</v>
      </c>
      <c r="F270" s="220" t="s">
        <v>2407</v>
      </c>
      <c r="G270" s="218"/>
      <c r="H270" s="221">
        <v>589.67999999999995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157</v>
      </c>
      <c r="AU270" s="227" t="s">
        <v>83</v>
      </c>
      <c r="AV270" s="14" t="s">
        <v>83</v>
      </c>
      <c r="AW270" s="14" t="s">
        <v>30</v>
      </c>
      <c r="AX270" s="14" t="s">
        <v>73</v>
      </c>
      <c r="AY270" s="227" t="s">
        <v>146</v>
      </c>
    </row>
    <row r="271" spans="1:65" s="15" customFormat="1" ht="11.25">
      <c r="B271" s="228"/>
      <c r="C271" s="229"/>
      <c r="D271" s="200" t="s">
        <v>157</v>
      </c>
      <c r="E271" s="230" t="s">
        <v>1</v>
      </c>
      <c r="F271" s="231" t="s">
        <v>160</v>
      </c>
      <c r="G271" s="229"/>
      <c r="H271" s="232">
        <v>589.67999999999995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AT271" s="238" t="s">
        <v>157</v>
      </c>
      <c r="AU271" s="238" t="s">
        <v>83</v>
      </c>
      <c r="AV271" s="15" t="s">
        <v>153</v>
      </c>
      <c r="AW271" s="15" t="s">
        <v>30</v>
      </c>
      <c r="AX271" s="15" t="s">
        <v>81</v>
      </c>
      <c r="AY271" s="238" t="s">
        <v>146</v>
      </c>
    </row>
    <row r="272" spans="1:65" s="2" customFormat="1" ht="24.2" customHeight="1">
      <c r="A272" s="35"/>
      <c r="B272" s="36"/>
      <c r="C272" s="187" t="s">
        <v>291</v>
      </c>
      <c r="D272" s="187" t="s">
        <v>148</v>
      </c>
      <c r="E272" s="188" t="s">
        <v>2408</v>
      </c>
      <c r="F272" s="189" t="s">
        <v>2409</v>
      </c>
      <c r="G272" s="190" t="s">
        <v>170</v>
      </c>
      <c r="H272" s="191">
        <v>196.56</v>
      </c>
      <c r="I272" s="192"/>
      <c r="J272" s="193">
        <f>ROUND(I272*H272,2)</f>
        <v>0</v>
      </c>
      <c r="K272" s="189" t="s">
        <v>152</v>
      </c>
      <c r="L272" s="40"/>
      <c r="M272" s="194" t="s">
        <v>1</v>
      </c>
      <c r="N272" s="195" t="s">
        <v>38</v>
      </c>
      <c r="O272" s="72"/>
      <c r="P272" s="196">
        <f>O272*H272</f>
        <v>0</v>
      </c>
      <c r="Q272" s="196">
        <v>0</v>
      </c>
      <c r="R272" s="196">
        <f>Q272*H272</f>
        <v>0</v>
      </c>
      <c r="S272" s="196">
        <v>0</v>
      </c>
      <c r="T272" s="19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8" t="s">
        <v>199</v>
      </c>
      <c r="AT272" s="198" t="s">
        <v>148</v>
      </c>
      <c r="AU272" s="198" t="s">
        <v>83</v>
      </c>
      <c r="AY272" s="18" t="s">
        <v>146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8" t="s">
        <v>81</v>
      </c>
      <c r="BK272" s="199">
        <f>ROUND(I272*H272,2)</f>
        <v>0</v>
      </c>
      <c r="BL272" s="18" t="s">
        <v>199</v>
      </c>
      <c r="BM272" s="198" t="s">
        <v>393</v>
      </c>
    </row>
    <row r="273" spans="1:65" s="2" customFormat="1" ht="11.25">
      <c r="A273" s="35"/>
      <c r="B273" s="36"/>
      <c r="C273" s="37"/>
      <c r="D273" s="200" t="s">
        <v>154</v>
      </c>
      <c r="E273" s="37"/>
      <c r="F273" s="201" t="s">
        <v>2409</v>
      </c>
      <c r="G273" s="37"/>
      <c r="H273" s="37"/>
      <c r="I273" s="202"/>
      <c r="J273" s="37"/>
      <c r="K273" s="37"/>
      <c r="L273" s="40"/>
      <c r="M273" s="203"/>
      <c r="N273" s="204"/>
      <c r="O273" s="72"/>
      <c r="P273" s="72"/>
      <c r="Q273" s="72"/>
      <c r="R273" s="72"/>
      <c r="S273" s="72"/>
      <c r="T273" s="73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154</v>
      </c>
      <c r="AU273" s="18" t="s">
        <v>83</v>
      </c>
    </row>
    <row r="274" spans="1:65" s="2" customFormat="1" ht="11.25">
      <c r="A274" s="35"/>
      <c r="B274" s="36"/>
      <c r="C274" s="37"/>
      <c r="D274" s="205" t="s">
        <v>155</v>
      </c>
      <c r="E274" s="37"/>
      <c r="F274" s="206" t="s">
        <v>2410</v>
      </c>
      <c r="G274" s="37"/>
      <c r="H274" s="37"/>
      <c r="I274" s="202"/>
      <c r="J274" s="37"/>
      <c r="K274" s="37"/>
      <c r="L274" s="40"/>
      <c r="M274" s="203"/>
      <c r="N274" s="204"/>
      <c r="O274" s="72"/>
      <c r="P274" s="72"/>
      <c r="Q274" s="72"/>
      <c r="R274" s="72"/>
      <c r="S274" s="72"/>
      <c r="T274" s="73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155</v>
      </c>
      <c r="AU274" s="18" t="s">
        <v>83</v>
      </c>
    </row>
    <row r="275" spans="1:65" s="2" customFormat="1" ht="24.2" customHeight="1">
      <c r="A275" s="35"/>
      <c r="B275" s="36"/>
      <c r="C275" s="187" t="s">
        <v>679</v>
      </c>
      <c r="D275" s="187" t="s">
        <v>148</v>
      </c>
      <c r="E275" s="188" t="s">
        <v>1711</v>
      </c>
      <c r="F275" s="189" t="s">
        <v>1712</v>
      </c>
      <c r="G275" s="190" t="s">
        <v>170</v>
      </c>
      <c r="H275" s="191">
        <v>196.56</v>
      </c>
      <c r="I275" s="192"/>
      <c r="J275" s="193">
        <f>ROUND(I275*H275,2)</f>
        <v>0</v>
      </c>
      <c r="K275" s="189" t="s">
        <v>152</v>
      </c>
      <c r="L275" s="40"/>
      <c r="M275" s="194" t="s">
        <v>1</v>
      </c>
      <c r="N275" s="195" t="s">
        <v>38</v>
      </c>
      <c r="O275" s="72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98" t="s">
        <v>199</v>
      </c>
      <c r="AT275" s="198" t="s">
        <v>148</v>
      </c>
      <c r="AU275" s="198" t="s">
        <v>83</v>
      </c>
      <c r="AY275" s="18" t="s">
        <v>146</v>
      </c>
      <c r="BE275" s="199">
        <f>IF(N275="základní",J275,0)</f>
        <v>0</v>
      </c>
      <c r="BF275" s="199">
        <f>IF(N275="snížená",J275,0)</f>
        <v>0</v>
      </c>
      <c r="BG275" s="199">
        <f>IF(N275="zákl. přenesená",J275,0)</f>
        <v>0</v>
      </c>
      <c r="BH275" s="199">
        <f>IF(N275="sníž. přenesená",J275,0)</f>
        <v>0</v>
      </c>
      <c r="BI275" s="199">
        <f>IF(N275="nulová",J275,0)</f>
        <v>0</v>
      </c>
      <c r="BJ275" s="18" t="s">
        <v>81</v>
      </c>
      <c r="BK275" s="199">
        <f>ROUND(I275*H275,2)</f>
        <v>0</v>
      </c>
      <c r="BL275" s="18" t="s">
        <v>199</v>
      </c>
      <c r="BM275" s="198" t="s">
        <v>680</v>
      </c>
    </row>
    <row r="276" spans="1:65" s="2" customFormat="1" ht="11.25">
      <c r="A276" s="35"/>
      <c r="B276" s="36"/>
      <c r="C276" s="37"/>
      <c r="D276" s="200" t="s">
        <v>154</v>
      </c>
      <c r="E276" s="37"/>
      <c r="F276" s="201" t="s">
        <v>1712</v>
      </c>
      <c r="G276" s="37"/>
      <c r="H276" s="37"/>
      <c r="I276" s="202"/>
      <c r="J276" s="37"/>
      <c r="K276" s="37"/>
      <c r="L276" s="40"/>
      <c r="M276" s="203"/>
      <c r="N276" s="204"/>
      <c r="O276" s="72"/>
      <c r="P276" s="72"/>
      <c r="Q276" s="72"/>
      <c r="R276" s="72"/>
      <c r="S276" s="72"/>
      <c r="T276" s="73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154</v>
      </c>
      <c r="AU276" s="18" t="s">
        <v>83</v>
      </c>
    </row>
    <row r="277" spans="1:65" s="2" customFormat="1" ht="11.25">
      <c r="A277" s="35"/>
      <c r="B277" s="36"/>
      <c r="C277" s="37"/>
      <c r="D277" s="205" t="s">
        <v>155</v>
      </c>
      <c r="E277" s="37"/>
      <c r="F277" s="206" t="s">
        <v>1713</v>
      </c>
      <c r="G277" s="37"/>
      <c r="H277" s="37"/>
      <c r="I277" s="202"/>
      <c r="J277" s="37"/>
      <c r="K277" s="37"/>
      <c r="L277" s="40"/>
      <c r="M277" s="203"/>
      <c r="N277" s="204"/>
      <c r="O277" s="72"/>
      <c r="P277" s="72"/>
      <c r="Q277" s="72"/>
      <c r="R277" s="72"/>
      <c r="S277" s="72"/>
      <c r="T277" s="73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155</v>
      </c>
      <c r="AU277" s="18" t="s">
        <v>83</v>
      </c>
    </row>
    <row r="278" spans="1:65" s="2" customFormat="1" ht="24.2" customHeight="1">
      <c r="A278" s="35"/>
      <c r="B278" s="36"/>
      <c r="C278" s="187" t="s">
        <v>296</v>
      </c>
      <c r="D278" s="187" t="s">
        <v>148</v>
      </c>
      <c r="E278" s="188" t="s">
        <v>1714</v>
      </c>
      <c r="F278" s="189" t="s">
        <v>1715</v>
      </c>
      <c r="G278" s="190" t="s">
        <v>170</v>
      </c>
      <c r="H278" s="191">
        <v>196.56</v>
      </c>
      <c r="I278" s="192"/>
      <c r="J278" s="193">
        <f>ROUND(I278*H278,2)</f>
        <v>0</v>
      </c>
      <c r="K278" s="189" t="s">
        <v>152</v>
      </c>
      <c r="L278" s="40"/>
      <c r="M278" s="194" t="s">
        <v>1</v>
      </c>
      <c r="N278" s="195" t="s">
        <v>38</v>
      </c>
      <c r="O278" s="72"/>
      <c r="P278" s="196">
        <f>O278*H278</f>
        <v>0</v>
      </c>
      <c r="Q278" s="196">
        <v>0</v>
      </c>
      <c r="R278" s="196">
        <f>Q278*H278</f>
        <v>0</v>
      </c>
      <c r="S278" s="196">
        <v>0</v>
      </c>
      <c r="T278" s="19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8" t="s">
        <v>199</v>
      </c>
      <c r="AT278" s="198" t="s">
        <v>148</v>
      </c>
      <c r="AU278" s="198" t="s">
        <v>83</v>
      </c>
      <c r="AY278" s="18" t="s">
        <v>146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8" t="s">
        <v>81</v>
      </c>
      <c r="BK278" s="199">
        <f>ROUND(I278*H278,2)</f>
        <v>0</v>
      </c>
      <c r="BL278" s="18" t="s">
        <v>199</v>
      </c>
      <c r="BM278" s="198" t="s">
        <v>683</v>
      </c>
    </row>
    <row r="279" spans="1:65" s="2" customFormat="1" ht="19.5">
      <c r="A279" s="35"/>
      <c r="B279" s="36"/>
      <c r="C279" s="37"/>
      <c r="D279" s="200" t="s">
        <v>154</v>
      </c>
      <c r="E279" s="37"/>
      <c r="F279" s="201" t="s">
        <v>1715</v>
      </c>
      <c r="G279" s="37"/>
      <c r="H279" s="37"/>
      <c r="I279" s="202"/>
      <c r="J279" s="37"/>
      <c r="K279" s="37"/>
      <c r="L279" s="40"/>
      <c r="M279" s="203"/>
      <c r="N279" s="204"/>
      <c r="O279" s="72"/>
      <c r="P279" s="72"/>
      <c r="Q279" s="72"/>
      <c r="R279" s="72"/>
      <c r="S279" s="72"/>
      <c r="T279" s="73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154</v>
      </c>
      <c r="AU279" s="18" t="s">
        <v>83</v>
      </c>
    </row>
    <row r="280" spans="1:65" s="2" customFormat="1" ht="11.25">
      <c r="A280" s="35"/>
      <c r="B280" s="36"/>
      <c r="C280" s="37"/>
      <c r="D280" s="205" t="s">
        <v>155</v>
      </c>
      <c r="E280" s="37"/>
      <c r="F280" s="206" t="s">
        <v>1716</v>
      </c>
      <c r="G280" s="37"/>
      <c r="H280" s="37"/>
      <c r="I280" s="202"/>
      <c r="J280" s="37"/>
      <c r="K280" s="37"/>
      <c r="L280" s="40"/>
      <c r="M280" s="203"/>
      <c r="N280" s="204"/>
      <c r="O280" s="72"/>
      <c r="P280" s="72"/>
      <c r="Q280" s="72"/>
      <c r="R280" s="72"/>
      <c r="S280" s="72"/>
      <c r="T280" s="73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155</v>
      </c>
      <c r="AU280" s="18" t="s">
        <v>83</v>
      </c>
    </row>
    <row r="281" spans="1:65" s="2" customFormat="1" ht="24.2" customHeight="1">
      <c r="A281" s="35"/>
      <c r="B281" s="36"/>
      <c r="C281" s="187" t="s">
        <v>686</v>
      </c>
      <c r="D281" s="187" t="s">
        <v>148</v>
      </c>
      <c r="E281" s="188" t="s">
        <v>2411</v>
      </c>
      <c r="F281" s="189" t="s">
        <v>2412</v>
      </c>
      <c r="G281" s="190" t="s">
        <v>170</v>
      </c>
      <c r="H281" s="191">
        <v>196.56</v>
      </c>
      <c r="I281" s="192"/>
      <c r="J281" s="193">
        <f>ROUND(I281*H281,2)</f>
        <v>0</v>
      </c>
      <c r="K281" s="189" t="s">
        <v>152</v>
      </c>
      <c r="L281" s="40"/>
      <c r="M281" s="194" t="s">
        <v>1</v>
      </c>
      <c r="N281" s="195" t="s">
        <v>38</v>
      </c>
      <c r="O281" s="72"/>
      <c r="P281" s="196">
        <f>O281*H281</f>
        <v>0</v>
      </c>
      <c r="Q281" s="196">
        <v>0</v>
      </c>
      <c r="R281" s="196">
        <f>Q281*H281</f>
        <v>0</v>
      </c>
      <c r="S281" s="196">
        <v>0</v>
      </c>
      <c r="T281" s="19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98" t="s">
        <v>199</v>
      </c>
      <c r="AT281" s="198" t="s">
        <v>148</v>
      </c>
      <c r="AU281" s="198" t="s">
        <v>83</v>
      </c>
      <c r="AY281" s="18" t="s">
        <v>146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8" t="s">
        <v>81</v>
      </c>
      <c r="BK281" s="199">
        <f>ROUND(I281*H281,2)</f>
        <v>0</v>
      </c>
      <c r="BL281" s="18" t="s">
        <v>199</v>
      </c>
      <c r="BM281" s="198" t="s">
        <v>689</v>
      </c>
    </row>
    <row r="282" spans="1:65" s="2" customFormat="1" ht="19.5">
      <c r="A282" s="35"/>
      <c r="B282" s="36"/>
      <c r="C282" s="37"/>
      <c r="D282" s="200" t="s">
        <v>154</v>
      </c>
      <c r="E282" s="37"/>
      <c r="F282" s="201" t="s">
        <v>2412</v>
      </c>
      <c r="G282" s="37"/>
      <c r="H282" s="37"/>
      <c r="I282" s="202"/>
      <c r="J282" s="37"/>
      <c r="K282" s="37"/>
      <c r="L282" s="40"/>
      <c r="M282" s="203"/>
      <c r="N282" s="204"/>
      <c r="O282" s="72"/>
      <c r="P282" s="72"/>
      <c r="Q282" s="72"/>
      <c r="R282" s="72"/>
      <c r="S282" s="72"/>
      <c r="T282" s="73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154</v>
      </c>
      <c r="AU282" s="18" t="s">
        <v>83</v>
      </c>
    </row>
    <row r="283" spans="1:65" s="2" customFormat="1" ht="11.25">
      <c r="A283" s="35"/>
      <c r="B283" s="36"/>
      <c r="C283" s="37"/>
      <c r="D283" s="205" t="s">
        <v>155</v>
      </c>
      <c r="E283" s="37"/>
      <c r="F283" s="206" t="s">
        <v>2413</v>
      </c>
      <c r="G283" s="37"/>
      <c r="H283" s="37"/>
      <c r="I283" s="202"/>
      <c r="J283" s="37"/>
      <c r="K283" s="37"/>
      <c r="L283" s="40"/>
      <c r="M283" s="203"/>
      <c r="N283" s="204"/>
      <c r="O283" s="72"/>
      <c r="P283" s="72"/>
      <c r="Q283" s="72"/>
      <c r="R283" s="72"/>
      <c r="S283" s="72"/>
      <c r="T283" s="73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155</v>
      </c>
      <c r="AU283" s="18" t="s">
        <v>83</v>
      </c>
    </row>
    <row r="284" spans="1:65" s="2" customFormat="1" ht="24.2" customHeight="1">
      <c r="A284" s="35"/>
      <c r="B284" s="36"/>
      <c r="C284" s="187" t="s">
        <v>304</v>
      </c>
      <c r="D284" s="187" t="s">
        <v>148</v>
      </c>
      <c r="E284" s="188" t="s">
        <v>2414</v>
      </c>
      <c r="F284" s="189" t="s">
        <v>2415</v>
      </c>
      <c r="G284" s="190" t="s">
        <v>170</v>
      </c>
      <c r="H284" s="191">
        <v>801.95</v>
      </c>
      <c r="I284" s="192"/>
      <c r="J284" s="193">
        <f>ROUND(I284*H284,2)</f>
        <v>0</v>
      </c>
      <c r="K284" s="189" t="s">
        <v>152</v>
      </c>
      <c r="L284" s="40"/>
      <c r="M284" s="194" t="s">
        <v>1</v>
      </c>
      <c r="N284" s="195" t="s">
        <v>38</v>
      </c>
      <c r="O284" s="72"/>
      <c r="P284" s="196">
        <f>O284*H284</f>
        <v>0</v>
      </c>
      <c r="Q284" s="196">
        <v>0</v>
      </c>
      <c r="R284" s="196">
        <f>Q284*H284</f>
        <v>0</v>
      </c>
      <c r="S284" s="196">
        <v>0</v>
      </c>
      <c r="T284" s="19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98" t="s">
        <v>199</v>
      </c>
      <c r="AT284" s="198" t="s">
        <v>148</v>
      </c>
      <c r="AU284" s="198" t="s">
        <v>83</v>
      </c>
      <c r="AY284" s="18" t="s">
        <v>146</v>
      </c>
      <c r="BE284" s="199">
        <f>IF(N284="základní",J284,0)</f>
        <v>0</v>
      </c>
      <c r="BF284" s="199">
        <f>IF(N284="snížená",J284,0)</f>
        <v>0</v>
      </c>
      <c r="BG284" s="199">
        <f>IF(N284="zákl. přenesená",J284,0)</f>
        <v>0</v>
      </c>
      <c r="BH284" s="199">
        <f>IF(N284="sníž. přenesená",J284,0)</f>
        <v>0</v>
      </c>
      <c r="BI284" s="199">
        <f>IF(N284="nulová",J284,0)</f>
        <v>0</v>
      </c>
      <c r="BJ284" s="18" t="s">
        <v>81</v>
      </c>
      <c r="BK284" s="199">
        <f>ROUND(I284*H284,2)</f>
        <v>0</v>
      </c>
      <c r="BL284" s="18" t="s">
        <v>199</v>
      </c>
      <c r="BM284" s="198" t="s">
        <v>696</v>
      </c>
    </row>
    <row r="285" spans="1:65" s="2" customFormat="1" ht="11.25">
      <c r="A285" s="35"/>
      <c r="B285" s="36"/>
      <c r="C285" s="37"/>
      <c r="D285" s="200" t="s">
        <v>154</v>
      </c>
      <c r="E285" s="37"/>
      <c r="F285" s="201" t="s">
        <v>2415</v>
      </c>
      <c r="G285" s="37"/>
      <c r="H285" s="37"/>
      <c r="I285" s="202"/>
      <c r="J285" s="37"/>
      <c r="K285" s="37"/>
      <c r="L285" s="40"/>
      <c r="M285" s="203"/>
      <c r="N285" s="204"/>
      <c r="O285" s="72"/>
      <c r="P285" s="72"/>
      <c r="Q285" s="72"/>
      <c r="R285" s="72"/>
      <c r="S285" s="72"/>
      <c r="T285" s="73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154</v>
      </c>
      <c r="AU285" s="18" t="s">
        <v>83</v>
      </c>
    </row>
    <row r="286" spans="1:65" s="2" customFormat="1" ht="11.25">
      <c r="A286" s="35"/>
      <c r="B286" s="36"/>
      <c r="C286" s="37"/>
      <c r="D286" s="205" t="s">
        <v>155</v>
      </c>
      <c r="E286" s="37"/>
      <c r="F286" s="206" t="s">
        <v>2416</v>
      </c>
      <c r="G286" s="37"/>
      <c r="H286" s="37"/>
      <c r="I286" s="202"/>
      <c r="J286" s="37"/>
      <c r="K286" s="37"/>
      <c r="L286" s="40"/>
      <c r="M286" s="203"/>
      <c r="N286" s="204"/>
      <c r="O286" s="72"/>
      <c r="P286" s="72"/>
      <c r="Q286" s="72"/>
      <c r="R286" s="72"/>
      <c r="S286" s="72"/>
      <c r="T286" s="73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155</v>
      </c>
      <c r="AU286" s="18" t="s">
        <v>83</v>
      </c>
    </row>
    <row r="287" spans="1:65" s="13" customFormat="1" ht="11.25">
      <c r="B287" s="207"/>
      <c r="C287" s="208"/>
      <c r="D287" s="200" t="s">
        <v>157</v>
      </c>
      <c r="E287" s="209" t="s">
        <v>1</v>
      </c>
      <c r="F287" s="210" t="s">
        <v>2417</v>
      </c>
      <c r="G287" s="208"/>
      <c r="H287" s="209" t="s">
        <v>1</v>
      </c>
      <c r="I287" s="211"/>
      <c r="J287" s="208"/>
      <c r="K287" s="208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157</v>
      </c>
      <c r="AU287" s="216" t="s">
        <v>83</v>
      </c>
      <c r="AV287" s="13" t="s">
        <v>81</v>
      </c>
      <c r="AW287" s="13" t="s">
        <v>30</v>
      </c>
      <c r="AX287" s="13" t="s">
        <v>73</v>
      </c>
      <c r="AY287" s="216" t="s">
        <v>146</v>
      </c>
    </row>
    <row r="288" spans="1:65" s="14" customFormat="1" ht="11.25">
      <c r="B288" s="217"/>
      <c r="C288" s="218"/>
      <c r="D288" s="200" t="s">
        <v>157</v>
      </c>
      <c r="E288" s="219" t="s">
        <v>1</v>
      </c>
      <c r="F288" s="220" t="s">
        <v>2418</v>
      </c>
      <c r="G288" s="218"/>
      <c r="H288" s="221">
        <v>647.4</v>
      </c>
      <c r="I288" s="222"/>
      <c r="J288" s="218"/>
      <c r="K288" s="218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157</v>
      </c>
      <c r="AU288" s="227" t="s">
        <v>83</v>
      </c>
      <c r="AV288" s="14" t="s">
        <v>83</v>
      </c>
      <c r="AW288" s="14" t="s">
        <v>30</v>
      </c>
      <c r="AX288" s="14" t="s">
        <v>73</v>
      </c>
      <c r="AY288" s="227" t="s">
        <v>146</v>
      </c>
    </row>
    <row r="289" spans="1:65" s="13" customFormat="1" ht="11.25">
      <c r="B289" s="207"/>
      <c r="C289" s="208"/>
      <c r="D289" s="200" t="s">
        <v>157</v>
      </c>
      <c r="E289" s="209" t="s">
        <v>1</v>
      </c>
      <c r="F289" s="210" t="s">
        <v>2419</v>
      </c>
      <c r="G289" s="208"/>
      <c r="H289" s="209" t="s">
        <v>1</v>
      </c>
      <c r="I289" s="211"/>
      <c r="J289" s="208"/>
      <c r="K289" s="208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157</v>
      </c>
      <c r="AU289" s="216" t="s">
        <v>83</v>
      </c>
      <c r="AV289" s="13" t="s">
        <v>81</v>
      </c>
      <c r="AW289" s="13" t="s">
        <v>30</v>
      </c>
      <c r="AX289" s="13" t="s">
        <v>73</v>
      </c>
      <c r="AY289" s="216" t="s">
        <v>146</v>
      </c>
    </row>
    <row r="290" spans="1:65" s="14" customFormat="1" ht="11.25">
      <c r="B290" s="217"/>
      <c r="C290" s="218"/>
      <c r="D290" s="200" t="s">
        <v>157</v>
      </c>
      <c r="E290" s="219" t="s">
        <v>1</v>
      </c>
      <c r="F290" s="220" t="s">
        <v>2420</v>
      </c>
      <c r="G290" s="218"/>
      <c r="H290" s="221">
        <v>14</v>
      </c>
      <c r="I290" s="222"/>
      <c r="J290" s="218"/>
      <c r="K290" s="218"/>
      <c r="L290" s="223"/>
      <c r="M290" s="224"/>
      <c r="N290" s="225"/>
      <c r="O290" s="225"/>
      <c r="P290" s="225"/>
      <c r="Q290" s="225"/>
      <c r="R290" s="225"/>
      <c r="S290" s="225"/>
      <c r="T290" s="226"/>
      <c r="AT290" s="227" t="s">
        <v>157</v>
      </c>
      <c r="AU290" s="227" t="s">
        <v>83</v>
      </c>
      <c r="AV290" s="14" t="s">
        <v>83</v>
      </c>
      <c r="AW290" s="14" t="s">
        <v>30</v>
      </c>
      <c r="AX290" s="14" t="s">
        <v>73</v>
      </c>
      <c r="AY290" s="227" t="s">
        <v>146</v>
      </c>
    </row>
    <row r="291" spans="1:65" s="13" customFormat="1" ht="11.25">
      <c r="B291" s="207"/>
      <c r="C291" s="208"/>
      <c r="D291" s="200" t="s">
        <v>157</v>
      </c>
      <c r="E291" s="209" t="s">
        <v>1</v>
      </c>
      <c r="F291" s="210" t="s">
        <v>2421</v>
      </c>
      <c r="G291" s="208"/>
      <c r="H291" s="209" t="s">
        <v>1</v>
      </c>
      <c r="I291" s="211"/>
      <c r="J291" s="208"/>
      <c r="K291" s="208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157</v>
      </c>
      <c r="AU291" s="216" t="s">
        <v>83</v>
      </c>
      <c r="AV291" s="13" t="s">
        <v>81</v>
      </c>
      <c r="AW291" s="13" t="s">
        <v>30</v>
      </c>
      <c r="AX291" s="13" t="s">
        <v>73</v>
      </c>
      <c r="AY291" s="216" t="s">
        <v>146</v>
      </c>
    </row>
    <row r="292" spans="1:65" s="14" customFormat="1" ht="11.25">
      <c r="B292" s="217"/>
      <c r="C292" s="218"/>
      <c r="D292" s="200" t="s">
        <v>157</v>
      </c>
      <c r="E292" s="219" t="s">
        <v>1</v>
      </c>
      <c r="F292" s="220" t="s">
        <v>2422</v>
      </c>
      <c r="G292" s="218"/>
      <c r="H292" s="221">
        <v>16.8</v>
      </c>
      <c r="I292" s="222"/>
      <c r="J292" s="218"/>
      <c r="K292" s="218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157</v>
      </c>
      <c r="AU292" s="227" t="s">
        <v>83</v>
      </c>
      <c r="AV292" s="14" t="s">
        <v>83</v>
      </c>
      <c r="AW292" s="14" t="s">
        <v>30</v>
      </c>
      <c r="AX292" s="14" t="s">
        <v>73</v>
      </c>
      <c r="AY292" s="227" t="s">
        <v>146</v>
      </c>
    </row>
    <row r="293" spans="1:65" s="13" customFormat="1" ht="11.25">
      <c r="B293" s="207"/>
      <c r="C293" s="208"/>
      <c r="D293" s="200" t="s">
        <v>157</v>
      </c>
      <c r="E293" s="209" t="s">
        <v>1</v>
      </c>
      <c r="F293" s="210" t="s">
        <v>2423</v>
      </c>
      <c r="G293" s="208"/>
      <c r="H293" s="209" t="s">
        <v>1</v>
      </c>
      <c r="I293" s="211"/>
      <c r="J293" s="208"/>
      <c r="K293" s="208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157</v>
      </c>
      <c r="AU293" s="216" t="s">
        <v>83</v>
      </c>
      <c r="AV293" s="13" t="s">
        <v>81</v>
      </c>
      <c r="AW293" s="13" t="s">
        <v>30</v>
      </c>
      <c r="AX293" s="13" t="s">
        <v>73</v>
      </c>
      <c r="AY293" s="216" t="s">
        <v>146</v>
      </c>
    </row>
    <row r="294" spans="1:65" s="14" customFormat="1" ht="11.25">
      <c r="B294" s="217"/>
      <c r="C294" s="218"/>
      <c r="D294" s="200" t="s">
        <v>157</v>
      </c>
      <c r="E294" s="219" t="s">
        <v>1</v>
      </c>
      <c r="F294" s="220" t="s">
        <v>2424</v>
      </c>
      <c r="G294" s="218"/>
      <c r="H294" s="221">
        <v>123.75</v>
      </c>
      <c r="I294" s="222"/>
      <c r="J294" s="218"/>
      <c r="K294" s="218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157</v>
      </c>
      <c r="AU294" s="227" t="s">
        <v>83</v>
      </c>
      <c r="AV294" s="14" t="s">
        <v>83</v>
      </c>
      <c r="AW294" s="14" t="s">
        <v>30</v>
      </c>
      <c r="AX294" s="14" t="s">
        <v>73</v>
      </c>
      <c r="AY294" s="227" t="s">
        <v>146</v>
      </c>
    </row>
    <row r="295" spans="1:65" s="15" customFormat="1" ht="11.25">
      <c r="B295" s="228"/>
      <c r="C295" s="229"/>
      <c r="D295" s="200" t="s">
        <v>157</v>
      </c>
      <c r="E295" s="230" t="s">
        <v>1</v>
      </c>
      <c r="F295" s="231" t="s">
        <v>160</v>
      </c>
      <c r="G295" s="229"/>
      <c r="H295" s="232">
        <v>801.94999999999993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AT295" s="238" t="s">
        <v>157</v>
      </c>
      <c r="AU295" s="238" t="s">
        <v>83</v>
      </c>
      <c r="AV295" s="15" t="s">
        <v>153</v>
      </c>
      <c r="AW295" s="15" t="s">
        <v>30</v>
      </c>
      <c r="AX295" s="15" t="s">
        <v>81</v>
      </c>
      <c r="AY295" s="238" t="s">
        <v>146</v>
      </c>
    </row>
    <row r="296" spans="1:65" s="2" customFormat="1" ht="24.2" customHeight="1">
      <c r="A296" s="35"/>
      <c r="B296" s="36"/>
      <c r="C296" s="187" t="s">
        <v>698</v>
      </c>
      <c r="D296" s="187" t="s">
        <v>148</v>
      </c>
      <c r="E296" s="188" t="s">
        <v>2425</v>
      </c>
      <c r="F296" s="189" t="s">
        <v>2426</v>
      </c>
      <c r="G296" s="190" t="s">
        <v>170</v>
      </c>
      <c r="H296" s="191">
        <v>801.95</v>
      </c>
      <c r="I296" s="192"/>
      <c r="J296" s="193">
        <f>ROUND(I296*H296,2)</f>
        <v>0</v>
      </c>
      <c r="K296" s="189" t="s">
        <v>152</v>
      </c>
      <c r="L296" s="40"/>
      <c r="M296" s="194" t="s">
        <v>1</v>
      </c>
      <c r="N296" s="195" t="s">
        <v>38</v>
      </c>
      <c r="O296" s="72"/>
      <c r="P296" s="196">
        <f>O296*H296</f>
        <v>0</v>
      </c>
      <c r="Q296" s="196">
        <v>0</v>
      </c>
      <c r="R296" s="196">
        <f>Q296*H296</f>
        <v>0</v>
      </c>
      <c r="S296" s="196">
        <v>0</v>
      </c>
      <c r="T296" s="19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98" t="s">
        <v>199</v>
      </c>
      <c r="AT296" s="198" t="s">
        <v>148</v>
      </c>
      <c r="AU296" s="198" t="s">
        <v>83</v>
      </c>
      <c r="AY296" s="18" t="s">
        <v>146</v>
      </c>
      <c r="BE296" s="199">
        <f>IF(N296="základní",J296,0)</f>
        <v>0</v>
      </c>
      <c r="BF296" s="199">
        <f>IF(N296="snížená",J296,0)</f>
        <v>0</v>
      </c>
      <c r="BG296" s="199">
        <f>IF(N296="zákl. přenesená",J296,0)</f>
        <v>0</v>
      </c>
      <c r="BH296" s="199">
        <f>IF(N296="sníž. přenesená",J296,0)</f>
        <v>0</v>
      </c>
      <c r="BI296" s="199">
        <f>IF(N296="nulová",J296,0)</f>
        <v>0</v>
      </c>
      <c r="BJ296" s="18" t="s">
        <v>81</v>
      </c>
      <c r="BK296" s="199">
        <f>ROUND(I296*H296,2)</f>
        <v>0</v>
      </c>
      <c r="BL296" s="18" t="s">
        <v>199</v>
      </c>
      <c r="BM296" s="198" t="s">
        <v>701</v>
      </c>
    </row>
    <row r="297" spans="1:65" s="2" customFormat="1" ht="19.5">
      <c r="A297" s="35"/>
      <c r="B297" s="36"/>
      <c r="C297" s="37"/>
      <c r="D297" s="200" t="s">
        <v>154</v>
      </c>
      <c r="E297" s="37"/>
      <c r="F297" s="201" t="s">
        <v>2426</v>
      </c>
      <c r="G297" s="37"/>
      <c r="H297" s="37"/>
      <c r="I297" s="202"/>
      <c r="J297" s="37"/>
      <c r="K297" s="37"/>
      <c r="L297" s="40"/>
      <c r="M297" s="203"/>
      <c r="N297" s="204"/>
      <c r="O297" s="72"/>
      <c r="P297" s="72"/>
      <c r="Q297" s="72"/>
      <c r="R297" s="72"/>
      <c r="S297" s="72"/>
      <c r="T297" s="73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154</v>
      </c>
      <c r="AU297" s="18" t="s">
        <v>83</v>
      </c>
    </row>
    <row r="298" spans="1:65" s="2" customFormat="1" ht="11.25">
      <c r="A298" s="35"/>
      <c r="B298" s="36"/>
      <c r="C298" s="37"/>
      <c r="D298" s="205" t="s">
        <v>155</v>
      </c>
      <c r="E298" s="37"/>
      <c r="F298" s="206" t="s">
        <v>2427</v>
      </c>
      <c r="G298" s="37"/>
      <c r="H298" s="37"/>
      <c r="I298" s="202"/>
      <c r="J298" s="37"/>
      <c r="K298" s="37"/>
      <c r="L298" s="40"/>
      <c r="M298" s="203"/>
      <c r="N298" s="204"/>
      <c r="O298" s="72"/>
      <c r="P298" s="72"/>
      <c r="Q298" s="72"/>
      <c r="R298" s="72"/>
      <c r="S298" s="72"/>
      <c r="T298" s="73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155</v>
      </c>
      <c r="AU298" s="18" t="s">
        <v>83</v>
      </c>
    </row>
    <row r="299" spans="1:65" s="2" customFormat="1" ht="24.2" customHeight="1">
      <c r="A299" s="35"/>
      <c r="B299" s="36"/>
      <c r="C299" s="187" t="s">
        <v>313</v>
      </c>
      <c r="D299" s="187" t="s">
        <v>148</v>
      </c>
      <c r="E299" s="188" t="s">
        <v>2428</v>
      </c>
      <c r="F299" s="189" t="s">
        <v>2429</v>
      </c>
      <c r="G299" s="190" t="s">
        <v>170</v>
      </c>
      <c r="H299" s="191">
        <v>498</v>
      </c>
      <c r="I299" s="192"/>
      <c r="J299" s="193">
        <f>ROUND(I299*H299,2)</f>
        <v>0</v>
      </c>
      <c r="K299" s="189" t="s">
        <v>152</v>
      </c>
      <c r="L299" s="40"/>
      <c r="M299" s="194" t="s">
        <v>1</v>
      </c>
      <c r="N299" s="195" t="s">
        <v>38</v>
      </c>
      <c r="O299" s="72"/>
      <c r="P299" s="196">
        <f>O299*H299</f>
        <v>0</v>
      </c>
      <c r="Q299" s="196">
        <v>0</v>
      </c>
      <c r="R299" s="196">
        <f>Q299*H299</f>
        <v>0</v>
      </c>
      <c r="S299" s="196">
        <v>0</v>
      </c>
      <c r="T299" s="19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98" t="s">
        <v>199</v>
      </c>
      <c r="AT299" s="198" t="s">
        <v>148</v>
      </c>
      <c r="AU299" s="198" t="s">
        <v>83</v>
      </c>
      <c r="AY299" s="18" t="s">
        <v>146</v>
      </c>
      <c r="BE299" s="199">
        <f>IF(N299="základní",J299,0)</f>
        <v>0</v>
      </c>
      <c r="BF299" s="199">
        <f>IF(N299="snížená",J299,0)</f>
        <v>0</v>
      </c>
      <c r="BG299" s="199">
        <f>IF(N299="zákl. přenesená",J299,0)</f>
        <v>0</v>
      </c>
      <c r="BH299" s="199">
        <f>IF(N299="sníž. přenesená",J299,0)</f>
        <v>0</v>
      </c>
      <c r="BI299" s="199">
        <f>IF(N299="nulová",J299,0)</f>
        <v>0</v>
      </c>
      <c r="BJ299" s="18" t="s">
        <v>81</v>
      </c>
      <c r="BK299" s="199">
        <f>ROUND(I299*H299,2)</f>
        <v>0</v>
      </c>
      <c r="BL299" s="18" t="s">
        <v>199</v>
      </c>
      <c r="BM299" s="198" t="s">
        <v>706</v>
      </c>
    </row>
    <row r="300" spans="1:65" s="2" customFormat="1" ht="19.5">
      <c r="A300" s="35"/>
      <c r="B300" s="36"/>
      <c r="C300" s="37"/>
      <c r="D300" s="200" t="s">
        <v>154</v>
      </c>
      <c r="E300" s="37"/>
      <c r="F300" s="201" t="s">
        <v>2429</v>
      </c>
      <c r="G300" s="37"/>
      <c r="H300" s="37"/>
      <c r="I300" s="202"/>
      <c r="J300" s="37"/>
      <c r="K300" s="37"/>
      <c r="L300" s="40"/>
      <c r="M300" s="203"/>
      <c r="N300" s="204"/>
      <c r="O300" s="72"/>
      <c r="P300" s="72"/>
      <c r="Q300" s="72"/>
      <c r="R300" s="72"/>
      <c r="S300" s="72"/>
      <c r="T300" s="73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154</v>
      </c>
      <c r="AU300" s="18" t="s">
        <v>83</v>
      </c>
    </row>
    <row r="301" spans="1:65" s="2" customFormat="1" ht="11.25">
      <c r="A301" s="35"/>
      <c r="B301" s="36"/>
      <c r="C301" s="37"/>
      <c r="D301" s="205" t="s">
        <v>155</v>
      </c>
      <c r="E301" s="37"/>
      <c r="F301" s="206" t="s">
        <v>2430</v>
      </c>
      <c r="G301" s="37"/>
      <c r="H301" s="37"/>
      <c r="I301" s="202"/>
      <c r="J301" s="37"/>
      <c r="K301" s="37"/>
      <c r="L301" s="40"/>
      <c r="M301" s="203"/>
      <c r="N301" s="204"/>
      <c r="O301" s="72"/>
      <c r="P301" s="72"/>
      <c r="Q301" s="72"/>
      <c r="R301" s="72"/>
      <c r="S301" s="72"/>
      <c r="T301" s="73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155</v>
      </c>
      <c r="AU301" s="18" t="s">
        <v>83</v>
      </c>
    </row>
    <row r="302" spans="1:65" s="13" customFormat="1" ht="11.25">
      <c r="B302" s="207"/>
      <c r="C302" s="208"/>
      <c r="D302" s="200" t="s">
        <v>157</v>
      </c>
      <c r="E302" s="209" t="s">
        <v>1</v>
      </c>
      <c r="F302" s="210" t="s">
        <v>2431</v>
      </c>
      <c r="G302" s="208"/>
      <c r="H302" s="209" t="s">
        <v>1</v>
      </c>
      <c r="I302" s="211"/>
      <c r="J302" s="208"/>
      <c r="K302" s="208"/>
      <c r="L302" s="212"/>
      <c r="M302" s="213"/>
      <c r="N302" s="214"/>
      <c r="O302" s="214"/>
      <c r="P302" s="214"/>
      <c r="Q302" s="214"/>
      <c r="R302" s="214"/>
      <c r="S302" s="214"/>
      <c r="T302" s="215"/>
      <c r="AT302" s="216" t="s">
        <v>157</v>
      </c>
      <c r="AU302" s="216" t="s">
        <v>83</v>
      </c>
      <c r="AV302" s="13" t="s">
        <v>81</v>
      </c>
      <c r="AW302" s="13" t="s">
        <v>30</v>
      </c>
      <c r="AX302" s="13" t="s">
        <v>73</v>
      </c>
      <c r="AY302" s="216" t="s">
        <v>146</v>
      </c>
    </row>
    <row r="303" spans="1:65" s="14" customFormat="1" ht="11.25">
      <c r="B303" s="217"/>
      <c r="C303" s="218"/>
      <c r="D303" s="200" t="s">
        <v>157</v>
      </c>
      <c r="E303" s="219" t="s">
        <v>1</v>
      </c>
      <c r="F303" s="220" t="s">
        <v>1638</v>
      </c>
      <c r="G303" s="218"/>
      <c r="H303" s="221">
        <v>498</v>
      </c>
      <c r="I303" s="222"/>
      <c r="J303" s="218"/>
      <c r="K303" s="218"/>
      <c r="L303" s="223"/>
      <c r="M303" s="224"/>
      <c r="N303" s="225"/>
      <c r="O303" s="225"/>
      <c r="P303" s="225"/>
      <c r="Q303" s="225"/>
      <c r="R303" s="225"/>
      <c r="S303" s="225"/>
      <c r="T303" s="226"/>
      <c r="AT303" s="227" t="s">
        <v>157</v>
      </c>
      <c r="AU303" s="227" t="s">
        <v>83</v>
      </c>
      <c r="AV303" s="14" t="s">
        <v>83</v>
      </c>
      <c r="AW303" s="14" t="s">
        <v>30</v>
      </c>
      <c r="AX303" s="14" t="s">
        <v>73</v>
      </c>
      <c r="AY303" s="227" t="s">
        <v>146</v>
      </c>
    </row>
    <row r="304" spans="1:65" s="15" customFormat="1" ht="11.25">
      <c r="B304" s="228"/>
      <c r="C304" s="229"/>
      <c r="D304" s="200" t="s">
        <v>157</v>
      </c>
      <c r="E304" s="230" t="s">
        <v>1</v>
      </c>
      <c r="F304" s="231" t="s">
        <v>160</v>
      </c>
      <c r="G304" s="229"/>
      <c r="H304" s="232">
        <v>498</v>
      </c>
      <c r="I304" s="233"/>
      <c r="J304" s="229"/>
      <c r="K304" s="229"/>
      <c r="L304" s="234"/>
      <c r="M304" s="235"/>
      <c r="N304" s="236"/>
      <c r="O304" s="236"/>
      <c r="P304" s="236"/>
      <c r="Q304" s="236"/>
      <c r="R304" s="236"/>
      <c r="S304" s="236"/>
      <c r="T304" s="237"/>
      <c r="AT304" s="238" t="s">
        <v>157</v>
      </c>
      <c r="AU304" s="238" t="s">
        <v>83</v>
      </c>
      <c r="AV304" s="15" t="s">
        <v>153</v>
      </c>
      <c r="AW304" s="15" t="s">
        <v>30</v>
      </c>
      <c r="AX304" s="15" t="s">
        <v>81</v>
      </c>
      <c r="AY304" s="238" t="s">
        <v>146</v>
      </c>
    </row>
    <row r="305" spans="1:65" s="2" customFormat="1" ht="24.2" customHeight="1">
      <c r="A305" s="35"/>
      <c r="B305" s="36"/>
      <c r="C305" s="187" t="s">
        <v>710</v>
      </c>
      <c r="D305" s="187" t="s">
        <v>148</v>
      </c>
      <c r="E305" s="188" t="s">
        <v>2432</v>
      </c>
      <c r="F305" s="189" t="s">
        <v>2433</v>
      </c>
      <c r="G305" s="190" t="s">
        <v>170</v>
      </c>
      <c r="H305" s="191">
        <v>498</v>
      </c>
      <c r="I305" s="192"/>
      <c r="J305" s="193">
        <f>ROUND(I305*H305,2)</f>
        <v>0</v>
      </c>
      <c r="K305" s="189" t="s">
        <v>152</v>
      </c>
      <c r="L305" s="40"/>
      <c r="M305" s="194" t="s">
        <v>1</v>
      </c>
      <c r="N305" s="195" t="s">
        <v>38</v>
      </c>
      <c r="O305" s="72"/>
      <c r="P305" s="196">
        <f>O305*H305</f>
        <v>0</v>
      </c>
      <c r="Q305" s="196">
        <v>0</v>
      </c>
      <c r="R305" s="196">
        <f>Q305*H305</f>
        <v>0</v>
      </c>
      <c r="S305" s="196">
        <v>0</v>
      </c>
      <c r="T305" s="19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98" t="s">
        <v>199</v>
      </c>
      <c r="AT305" s="198" t="s">
        <v>148</v>
      </c>
      <c r="AU305" s="198" t="s">
        <v>83</v>
      </c>
      <c r="AY305" s="18" t="s">
        <v>146</v>
      </c>
      <c r="BE305" s="199">
        <f>IF(N305="základní",J305,0)</f>
        <v>0</v>
      </c>
      <c r="BF305" s="199">
        <f>IF(N305="snížená",J305,0)</f>
        <v>0</v>
      </c>
      <c r="BG305" s="199">
        <f>IF(N305="zákl. přenesená",J305,0)</f>
        <v>0</v>
      </c>
      <c r="BH305" s="199">
        <f>IF(N305="sníž. přenesená",J305,0)</f>
        <v>0</v>
      </c>
      <c r="BI305" s="199">
        <f>IF(N305="nulová",J305,0)</f>
        <v>0</v>
      </c>
      <c r="BJ305" s="18" t="s">
        <v>81</v>
      </c>
      <c r="BK305" s="199">
        <f>ROUND(I305*H305,2)</f>
        <v>0</v>
      </c>
      <c r="BL305" s="18" t="s">
        <v>199</v>
      </c>
      <c r="BM305" s="198" t="s">
        <v>713</v>
      </c>
    </row>
    <row r="306" spans="1:65" s="2" customFormat="1" ht="11.25">
      <c r="A306" s="35"/>
      <c r="B306" s="36"/>
      <c r="C306" s="37"/>
      <c r="D306" s="200" t="s">
        <v>154</v>
      </c>
      <c r="E306" s="37"/>
      <c r="F306" s="201" t="s">
        <v>2433</v>
      </c>
      <c r="G306" s="37"/>
      <c r="H306" s="37"/>
      <c r="I306" s="202"/>
      <c r="J306" s="37"/>
      <c r="K306" s="37"/>
      <c r="L306" s="40"/>
      <c r="M306" s="203"/>
      <c r="N306" s="204"/>
      <c r="O306" s="72"/>
      <c r="P306" s="72"/>
      <c r="Q306" s="72"/>
      <c r="R306" s="72"/>
      <c r="S306" s="72"/>
      <c r="T306" s="73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154</v>
      </c>
      <c r="AU306" s="18" t="s">
        <v>83</v>
      </c>
    </row>
    <row r="307" spans="1:65" s="2" customFormat="1" ht="11.25">
      <c r="A307" s="35"/>
      <c r="B307" s="36"/>
      <c r="C307" s="37"/>
      <c r="D307" s="205" t="s">
        <v>155</v>
      </c>
      <c r="E307" s="37"/>
      <c r="F307" s="206" t="s">
        <v>2434</v>
      </c>
      <c r="G307" s="37"/>
      <c r="H307" s="37"/>
      <c r="I307" s="202"/>
      <c r="J307" s="37"/>
      <c r="K307" s="37"/>
      <c r="L307" s="40"/>
      <c r="M307" s="203"/>
      <c r="N307" s="204"/>
      <c r="O307" s="72"/>
      <c r="P307" s="72"/>
      <c r="Q307" s="72"/>
      <c r="R307" s="72"/>
      <c r="S307" s="72"/>
      <c r="T307" s="73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155</v>
      </c>
      <c r="AU307" s="18" t="s">
        <v>83</v>
      </c>
    </row>
    <row r="308" spans="1:65" s="2" customFormat="1" ht="24.2" customHeight="1">
      <c r="A308" s="35"/>
      <c r="B308" s="36"/>
      <c r="C308" s="187" t="s">
        <v>316</v>
      </c>
      <c r="D308" s="187" t="s">
        <v>148</v>
      </c>
      <c r="E308" s="188" t="s">
        <v>2435</v>
      </c>
      <c r="F308" s="189" t="s">
        <v>2436</v>
      </c>
      <c r="G308" s="190" t="s">
        <v>170</v>
      </c>
      <c r="H308" s="191">
        <v>498</v>
      </c>
      <c r="I308" s="192"/>
      <c r="J308" s="193">
        <f>ROUND(I308*H308,2)</f>
        <v>0</v>
      </c>
      <c r="K308" s="189" t="s">
        <v>152</v>
      </c>
      <c r="L308" s="40"/>
      <c r="M308" s="194" t="s">
        <v>1</v>
      </c>
      <c r="N308" s="195" t="s">
        <v>38</v>
      </c>
      <c r="O308" s="72"/>
      <c r="P308" s="196">
        <f>O308*H308</f>
        <v>0</v>
      </c>
      <c r="Q308" s="196">
        <v>0</v>
      </c>
      <c r="R308" s="196">
        <f>Q308*H308</f>
        <v>0</v>
      </c>
      <c r="S308" s="196">
        <v>0</v>
      </c>
      <c r="T308" s="19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98" t="s">
        <v>199</v>
      </c>
      <c r="AT308" s="198" t="s">
        <v>148</v>
      </c>
      <c r="AU308" s="198" t="s">
        <v>83</v>
      </c>
      <c r="AY308" s="18" t="s">
        <v>146</v>
      </c>
      <c r="BE308" s="199">
        <f>IF(N308="základní",J308,0)</f>
        <v>0</v>
      </c>
      <c r="BF308" s="199">
        <f>IF(N308="snížená",J308,0)</f>
        <v>0</v>
      </c>
      <c r="BG308" s="199">
        <f>IF(N308="zákl. přenesená",J308,0)</f>
        <v>0</v>
      </c>
      <c r="BH308" s="199">
        <f>IF(N308="sníž. přenesená",J308,0)</f>
        <v>0</v>
      </c>
      <c r="BI308" s="199">
        <f>IF(N308="nulová",J308,0)</f>
        <v>0</v>
      </c>
      <c r="BJ308" s="18" t="s">
        <v>81</v>
      </c>
      <c r="BK308" s="199">
        <f>ROUND(I308*H308,2)</f>
        <v>0</v>
      </c>
      <c r="BL308" s="18" t="s">
        <v>199</v>
      </c>
      <c r="BM308" s="198" t="s">
        <v>720</v>
      </c>
    </row>
    <row r="309" spans="1:65" s="2" customFormat="1" ht="19.5">
      <c r="A309" s="35"/>
      <c r="B309" s="36"/>
      <c r="C309" s="37"/>
      <c r="D309" s="200" t="s">
        <v>154</v>
      </c>
      <c r="E309" s="37"/>
      <c r="F309" s="201" t="s">
        <v>2436</v>
      </c>
      <c r="G309" s="37"/>
      <c r="H309" s="37"/>
      <c r="I309" s="202"/>
      <c r="J309" s="37"/>
      <c r="K309" s="37"/>
      <c r="L309" s="40"/>
      <c r="M309" s="203"/>
      <c r="N309" s="204"/>
      <c r="O309" s="72"/>
      <c r="P309" s="72"/>
      <c r="Q309" s="72"/>
      <c r="R309" s="72"/>
      <c r="S309" s="72"/>
      <c r="T309" s="73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154</v>
      </c>
      <c r="AU309" s="18" t="s">
        <v>83</v>
      </c>
    </row>
    <row r="310" spans="1:65" s="2" customFormat="1" ht="11.25">
      <c r="A310" s="35"/>
      <c r="B310" s="36"/>
      <c r="C310" s="37"/>
      <c r="D310" s="205" t="s">
        <v>155</v>
      </c>
      <c r="E310" s="37"/>
      <c r="F310" s="206" t="s">
        <v>2437</v>
      </c>
      <c r="G310" s="37"/>
      <c r="H310" s="37"/>
      <c r="I310" s="202"/>
      <c r="J310" s="37"/>
      <c r="K310" s="37"/>
      <c r="L310" s="40"/>
      <c r="M310" s="203"/>
      <c r="N310" s="204"/>
      <c r="O310" s="72"/>
      <c r="P310" s="72"/>
      <c r="Q310" s="72"/>
      <c r="R310" s="72"/>
      <c r="S310" s="72"/>
      <c r="T310" s="73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155</v>
      </c>
      <c r="AU310" s="18" t="s">
        <v>83</v>
      </c>
    </row>
    <row r="311" spans="1:65" s="2" customFormat="1" ht="24.2" customHeight="1">
      <c r="A311" s="35"/>
      <c r="B311" s="36"/>
      <c r="C311" s="187" t="s">
        <v>693</v>
      </c>
      <c r="D311" s="187" t="s">
        <v>148</v>
      </c>
      <c r="E311" s="188" t="s">
        <v>2438</v>
      </c>
      <c r="F311" s="189" t="s">
        <v>2439</v>
      </c>
      <c r="G311" s="190" t="s">
        <v>170</v>
      </c>
      <c r="H311" s="191">
        <v>498</v>
      </c>
      <c r="I311" s="192"/>
      <c r="J311" s="193">
        <f>ROUND(I311*H311,2)</f>
        <v>0</v>
      </c>
      <c r="K311" s="189" t="s">
        <v>152</v>
      </c>
      <c r="L311" s="40"/>
      <c r="M311" s="194" t="s">
        <v>1</v>
      </c>
      <c r="N311" s="195" t="s">
        <v>38</v>
      </c>
      <c r="O311" s="72"/>
      <c r="P311" s="196">
        <f>O311*H311</f>
        <v>0</v>
      </c>
      <c r="Q311" s="196">
        <v>0</v>
      </c>
      <c r="R311" s="196">
        <f>Q311*H311</f>
        <v>0</v>
      </c>
      <c r="S311" s="196">
        <v>0</v>
      </c>
      <c r="T311" s="19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98" t="s">
        <v>199</v>
      </c>
      <c r="AT311" s="198" t="s">
        <v>148</v>
      </c>
      <c r="AU311" s="198" t="s">
        <v>83</v>
      </c>
      <c r="AY311" s="18" t="s">
        <v>146</v>
      </c>
      <c r="BE311" s="199">
        <f>IF(N311="základní",J311,0)</f>
        <v>0</v>
      </c>
      <c r="BF311" s="199">
        <f>IF(N311="snížená",J311,0)</f>
        <v>0</v>
      </c>
      <c r="BG311" s="199">
        <f>IF(N311="zákl. přenesená",J311,0)</f>
        <v>0</v>
      </c>
      <c r="BH311" s="199">
        <f>IF(N311="sníž. přenesená",J311,0)</f>
        <v>0</v>
      </c>
      <c r="BI311" s="199">
        <f>IF(N311="nulová",J311,0)</f>
        <v>0</v>
      </c>
      <c r="BJ311" s="18" t="s">
        <v>81</v>
      </c>
      <c r="BK311" s="199">
        <f>ROUND(I311*H311,2)</f>
        <v>0</v>
      </c>
      <c r="BL311" s="18" t="s">
        <v>199</v>
      </c>
      <c r="BM311" s="198" t="s">
        <v>722</v>
      </c>
    </row>
    <row r="312" spans="1:65" s="2" customFormat="1" ht="19.5">
      <c r="A312" s="35"/>
      <c r="B312" s="36"/>
      <c r="C312" s="37"/>
      <c r="D312" s="200" t="s">
        <v>154</v>
      </c>
      <c r="E312" s="37"/>
      <c r="F312" s="201" t="s">
        <v>2439</v>
      </c>
      <c r="G312" s="37"/>
      <c r="H312" s="37"/>
      <c r="I312" s="202"/>
      <c r="J312" s="37"/>
      <c r="K312" s="37"/>
      <c r="L312" s="40"/>
      <c r="M312" s="203"/>
      <c r="N312" s="204"/>
      <c r="O312" s="72"/>
      <c r="P312" s="72"/>
      <c r="Q312" s="72"/>
      <c r="R312" s="72"/>
      <c r="S312" s="72"/>
      <c r="T312" s="73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154</v>
      </c>
      <c r="AU312" s="18" t="s">
        <v>83</v>
      </c>
    </row>
    <row r="313" spans="1:65" s="2" customFormat="1" ht="11.25">
      <c r="A313" s="35"/>
      <c r="B313" s="36"/>
      <c r="C313" s="37"/>
      <c r="D313" s="205" t="s">
        <v>155</v>
      </c>
      <c r="E313" s="37"/>
      <c r="F313" s="206" t="s">
        <v>2440</v>
      </c>
      <c r="G313" s="37"/>
      <c r="H313" s="37"/>
      <c r="I313" s="202"/>
      <c r="J313" s="37"/>
      <c r="K313" s="37"/>
      <c r="L313" s="40"/>
      <c r="M313" s="254"/>
      <c r="N313" s="255"/>
      <c r="O313" s="256"/>
      <c r="P313" s="256"/>
      <c r="Q313" s="256"/>
      <c r="R313" s="256"/>
      <c r="S313" s="256"/>
      <c r="T313" s="257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155</v>
      </c>
      <c r="AU313" s="18" t="s">
        <v>83</v>
      </c>
    </row>
    <row r="314" spans="1:65" s="2" customFormat="1" ht="6.95" customHeight="1">
      <c r="A314" s="35"/>
      <c r="B314" s="55"/>
      <c r="C314" s="56"/>
      <c r="D314" s="56"/>
      <c r="E314" s="56"/>
      <c r="F314" s="56"/>
      <c r="G314" s="56"/>
      <c r="H314" s="56"/>
      <c r="I314" s="56"/>
      <c r="J314" s="56"/>
      <c r="K314" s="56"/>
      <c r="L314" s="40"/>
      <c r="M314" s="35"/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</row>
  </sheetData>
  <sheetProtection algorithmName="SHA-512" hashValue="oKqoDudc2zWVCPYYxT+JXE85EHdmbLaUf9Sp1XvEjBdTwJlr0966HesPx3iJQB1VsrvnTxxAikdXA45B5FgU+Q==" saltValue="XSls5WruBqAC5/4eIQ+7WtEsQGqJHmoWFVNyN1E5+9MISUGaTqEbd3sl8YH9Cj/iMj5SgGtEXRc6aBaVDNGSsg==" spinCount="100000" sheet="1" objects="1" scenarios="1" formatColumns="0" formatRows="0" autoFilter="0"/>
  <autoFilter ref="C122:K313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hyperlinks>
    <hyperlink ref="F128" r:id="rId1"/>
    <hyperlink ref="F131" r:id="rId2"/>
    <hyperlink ref="F134" r:id="rId3"/>
    <hyperlink ref="F139" r:id="rId4"/>
    <hyperlink ref="F142" r:id="rId5"/>
    <hyperlink ref="F147" r:id="rId6"/>
    <hyperlink ref="F157" r:id="rId7"/>
    <hyperlink ref="F160" r:id="rId8"/>
    <hyperlink ref="F164" r:id="rId9"/>
    <hyperlink ref="F170" r:id="rId10"/>
    <hyperlink ref="F178" r:id="rId11"/>
    <hyperlink ref="F181" r:id="rId12"/>
    <hyperlink ref="F191" r:id="rId13"/>
    <hyperlink ref="F199" r:id="rId14"/>
    <hyperlink ref="F202" r:id="rId15"/>
    <hyperlink ref="F205" r:id="rId16"/>
    <hyperlink ref="F208" r:id="rId17"/>
    <hyperlink ref="F211" r:id="rId18"/>
    <hyperlink ref="F214" r:id="rId19"/>
    <hyperlink ref="F217" r:id="rId20"/>
    <hyperlink ref="F220" r:id="rId21"/>
    <hyperlink ref="F223" r:id="rId22"/>
    <hyperlink ref="F228" r:id="rId23"/>
    <hyperlink ref="F232" r:id="rId24"/>
    <hyperlink ref="F240" r:id="rId25"/>
    <hyperlink ref="F243" r:id="rId26"/>
    <hyperlink ref="F246" r:id="rId27"/>
    <hyperlink ref="F250" r:id="rId28"/>
    <hyperlink ref="F266" r:id="rId29"/>
    <hyperlink ref="F269" r:id="rId30"/>
    <hyperlink ref="F274" r:id="rId31"/>
    <hyperlink ref="F277" r:id="rId32"/>
    <hyperlink ref="F280" r:id="rId33"/>
    <hyperlink ref="F283" r:id="rId34"/>
    <hyperlink ref="F286" r:id="rId35"/>
    <hyperlink ref="F298" r:id="rId36"/>
    <hyperlink ref="F301" r:id="rId37"/>
    <hyperlink ref="F307" r:id="rId38"/>
    <hyperlink ref="F310" r:id="rId39"/>
    <hyperlink ref="F313" r:id="rId4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SO 01.1 - Demolice části ...</vt:lpstr>
      <vt:lpstr>SO 01.2 - uprava zpevněný...</vt:lpstr>
      <vt:lpstr>SO 02.1 - Stavební úpravy WC</vt:lpstr>
      <vt:lpstr>SO 02.2 - Oprava čekárny ...</vt:lpstr>
      <vt:lpstr>SO 02.3 - Oprava peróního...</vt:lpstr>
      <vt:lpstr>SO 02.4 - Oprava vnější o...</vt:lpstr>
      <vt:lpstr>SO 02.5 - Plocha pro kolo...</vt:lpstr>
      <vt:lpstr>SO 02.6 - oprava střechy</vt:lpstr>
      <vt:lpstr>SO 02.7 - Osazení kamerov...</vt:lpstr>
      <vt:lpstr>SO 04 - VRN</vt:lpstr>
      <vt:lpstr>'Rekapitulace stavby'!Názvy_tisku</vt:lpstr>
      <vt:lpstr>'SO 01.1 - Demolice části ...'!Názvy_tisku</vt:lpstr>
      <vt:lpstr>'SO 01.2 - uprava zpevněný...'!Názvy_tisku</vt:lpstr>
      <vt:lpstr>'SO 02.1 - Stavební úpravy WC'!Názvy_tisku</vt:lpstr>
      <vt:lpstr>'SO 02.2 - Oprava čekárny ...'!Názvy_tisku</vt:lpstr>
      <vt:lpstr>'SO 02.3 - Oprava peróního...'!Názvy_tisku</vt:lpstr>
      <vt:lpstr>'SO 02.4 - Oprava vnější o...'!Názvy_tisku</vt:lpstr>
      <vt:lpstr>'SO 02.5 - Plocha pro kolo...'!Názvy_tisku</vt:lpstr>
      <vt:lpstr>'SO 02.6 - oprava střechy'!Názvy_tisku</vt:lpstr>
      <vt:lpstr>'SO 02.7 - Osazení kamerov...'!Názvy_tisku</vt:lpstr>
      <vt:lpstr>'SO 04 - VRN'!Názvy_tisku</vt:lpstr>
      <vt:lpstr>'Rekapitulace stavby'!Oblast_tisku</vt:lpstr>
      <vt:lpstr>'SO 01.1 - Demolice části ...'!Oblast_tisku</vt:lpstr>
      <vt:lpstr>'SO 01.2 - uprava zpevněný...'!Oblast_tisku</vt:lpstr>
      <vt:lpstr>'SO 02.1 - Stavební úpravy WC'!Oblast_tisku</vt:lpstr>
      <vt:lpstr>'SO 02.2 - Oprava čekárny ...'!Oblast_tisku</vt:lpstr>
      <vt:lpstr>'SO 02.3 - Oprava peróního...'!Oblast_tisku</vt:lpstr>
      <vt:lpstr>'SO 02.4 - Oprava vnější o...'!Oblast_tisku</vt:lpstr>
      <vt:lpstr>'SO 02.5 - Plocha pro kolo...'!Oblast_tisku</vt:lpstr>
      <vt:lpstr>'SO 02.6 - oprava střechy'!Oblast_tisku</vt:lpstr>
      <vt:lpstr>'SO 02.7 - Osazení kamerov...'!Oblast_tisku</vt:lpstr>
      <vt:lpstr>'SO 04 -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Modrá Petra, DiS.</dc:creator>
  <cp:lastModifiedBy>Krumlová Nikola</cp:lastModifiedBy>
  <dcterms:created xsi:type="dcterms:W3CDTF">2022-10-24T06:09:44Z</dcterms:created>
  <dcterms:modified xsi:type="dcterms:W3CDTF">2022-11-15T11:27:16Z</dcterms:modified>
</cp:coreProperties>
</file>